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uclouvain-my.sharepoint.com/personal/celine_polain_uclouvain_be/Documents/A-LLL/Projet OLE/Formations/Assurez présence à distance 03-23/"/>
    </mc:Choice>
  </mc:AlternateContent>
  <xr:revisionPtr revIDLastSave="6" documentId="8_{6627867A-7F7F-47B8-8B3B-27D7EF29C2C8}" xr6:coauthVersionLast="47" xr6:coauthVersionMax="47" xr10:uidLastSave="{B84BCC64-A87C-440F-88FE-040A75921787}"/>
  <bookViews>
    <workbookView xWindow="-108" yWindow="-108" windowWidth="30936" windowHeight="16776" activeTab="1" xr2:uid="{00000000-000D-0000-FFFF-FFFF00000000}"/>
  </bookViews>
  <sheets>
    <sheet name="INFO" sheetId="1" r:id="rId1"/>
    <sheet name="SCÉNARIO 90" sheetId="10" r:id="rId2"/>
    <sheet name="DATA" sheetId="3" state="hidden" r:id="rId3"/>
    <sheet name="PUBLICATION" sheetId="4" state="hidden" r:id="rId4"/>
    <sheet name="ACTIVITÉS"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 i="10" l="1"/>
  <c r="AR5" i="10"/>
  <c r="AQ5" i="10"/>
  <c r="AP5" i="10"/>
  <c r="AO5" i="10"/>
  <c r="AN5" i="10"/>
  <c r="AS4" i="10"/>
  <c r="AR4" i="10"/>
  <c r="AQ4" i="10"/>
  <c r="AP4" i="10"/>
  <c r="AO4" i="10"/>
  <c r="AN4" i="10"/>
  <c r="D14" i="10"/>
  <c r="AS67" i="10"/>
  <c r="AR67" i="10"/>
  <c r="AQ67" i="10"/>
  <c r="AP67" i="10"/>
  <c r="AS66" i="10"/>
  <c r="AR66" i="10"/>
  <c r="AQ66" i="10"/>
  <c r="AP66" i="10"/>
  <c r="AS65" i="10"/>
  <c r="AR65" i="10"/>
  <c r="AQ65" i="10"/>
  <c r="AP65" i="10"/>
  <c r="AS64" i="10"/>
  <c r="AR64" i="10"/>
  <c r="AQ64" i="10"/>
  <c r="AP64" i="10"/>
  <c r="AS63" i="10"/>
  <c r="AR63" i="10"/>
  <c r="AQ63" i="10"/>
  <c r="AP63" i="10"/>
  <c r="AS62" i="10"/>
  <c r="AR62" i="10"/>
  <c r="AQ62" i="10"/>
  <c r="AP62" i="10"/>
  <c r="AS61" i="10"/>
  <c r="AR61" i="10"/>
  <c r="AQ61" i="10"/>
  <c r="AP61" i="10"/>
  <c r="AS60" i="10"/>
  <c r="AR60" i="10"/>
  <c r="AQ60" i="10"/>
  <c r="AP60" i="10"/>
  <c r="AS59" i="10"/>
  <c r="AR59" i="10"/>
  <c r="AQ59" i="10"/>
  <c r="AP59" i="10"/>
  <c r="AS58" i="10"/>
  <c r="AR58" i="10"/>
  <c r="AQ58" i="10"/>
  <c r="AP58" i="10"/>
  <c r="AS57" i="10"/>
  <c r="AR57" i="10"/>
  <c r="AQ57" i="10"/>
  <c r="AP57" i="10"/>
  <c r="AS56" i="10"/>
  <c r="AR56" i="10"/>
  <c r="AQ56" i="10"/>
  <c r="AP56" i="10"/>
  <c r="AS55" i="10"/>
  <c r="AR55" i="10"/>
  <c r="AQ55" i="10"/>
  <c r="AP55" i="10"/>
  <c r="AS54" i="10"/>
  <c r="AR54" i="10"/>
  <c r="AQ54" i="10"/>
  <c r="AP54" i="10"/>
  <c r="AS53" i="10"/>
  <c r="AR53" i="10"/>
  <c r="AQ53" i="10"/>
  <c r="AP53" i="10"/>
  <c r="AS52" i="10"/>
  <c r="AR52" i="10"/>
  <c r="AQ52" i="10"/>
  <c r="AP52" i="10"/>
  <c r="AS51" i="10"/>
  <c r="AR51" i="10"/>
  <c r="AQ51" i="10"/>
  <c r="AP51" i="10"/>
  <c r="AS50" i="10"/>
  <c r="AR50" i="10"/>
  <c r="AQ50" i="10"/>
  <c r="AP50" i="10"/>
  <c r="AS49" i="10"/>
  <c r="AR49" i="10"/>
  <c r="AQ49" i="10"/>
  <c r="AP49" i="10"/>
  <c r="AS48" i="10"/>
  <c r="AR48" i="10"/>
  <c r="AQ48" i="10"/>
  <c r="AP48" i="10"/>
  <c r="AS47" i="10"/>
  <c r="AR47" i="10"/>
  <c r="AQ47" i="10"/>
  <c r="AP47" i="10"/>
  <c r="AS46" i="10"/>
  <c r="AR46" i="10"/>
  <c r="AQ46" i="10"/>
  <c r="AP46" i="10"/>
  <c r="AS45" i="10"/>
  <c r="AR45" i="10"/>
  <c r="AQ45" i="10"/>
  <c r="AP45" i="10"/>
  <c r="AS44" i="10"/>
  <c r="AR44" i="10"/>
  <c r="AQ44" i="10"/>
  <c r="AP44" i="10"/>
  <c r="AS43" i="10"/>
  <c r="AR43" i="10"/>
  <c r="AQ43" i="10"/>
  <c r="AP43" i="10"/>
  <c r="AS42" i="10"/>
  <c r="AR42" i="10"/>
  <c r="AQ42" i="10"/>
  <c r="AP42" i="10"/>
  <c r="AS41" i="10"/>
  <c r="AR41" i="10"/>
  <c r="AQ41" i="10"/>
  <c r="AP41" i="10"/>
  <c r="AS40" i="10"/>
  <c r="AR40" i="10"/>
  <c r="AQ40" i="10"/>
  <c r="AP40" i="10"/>
  <c r="AS39" i="10"/>
  <c r="AR39" i="10"/>
  <c r="AQ39" i="10"/>
  <c r="AP39" i="10"/>
  <c r="AS38" i="10"/>
  <c r="AR38" i="10"/>
  <c r="AQ38" i="10"/>
  <c r="AP38" i="10"/>
  <c r="AS37" i="10"/>
  <c r="AR37" i="10"/>
  <c r="AQ37" i="10"/>
  <c r="AP37" i="10"/>
  <c r="AS36" i="10"/>
  <c r="AR36" i="10"/>
  <c r="AQ36" i="10"/>
  <c r="AP36" i="10"/>
  <c r="AS35" i="10"/>
  <c r="AR35" i="10"/>
  <c r="AQ35" i="10"/>
  <c r="AP35" i="10"/>
  <c r="AS34" i="10"/>
  <c r="AR34" i="10"/>
  <c r="AQ34" i="10"/>
  <c r="AP34" i="10"/>
  <c r="AS33" i="10"/>
  <c r="AR33" i="10"/>
  <c r="AQ33" i="10"/>
  <c r="AP33" i="10"/>
  <c r="AS32" i="10"/>
  <c r="AR32" i="10"/>
  <c r="AQ32" i="10"/>
  <c r="AP32" i="10"/>
  <c r="AS31" i="10"/>
  <c r="AR31" i="10"/>
  <c r="AQ31" i="10"/>
  <c r="AP31" i="10"/>
  <c r="AS30" i="10"/>
  <c r="AR30" i="10"/>
  <c r="AQ30" i="10"/>
  <c r="AP30" i="10"/>
  <c r="AS29" i="10"/>
  <c r="AR29" i="10"/>
  <c r="AQ29" i="10"/>
  <c r="AP29" i="10"/>
  <c r="AS28" i="10"/>
  <c r="AR28" i="10"/>
  <c r="AQ28" i="10"/>
  <c r="AP28" i="10"/>
  <c r="AS27" i="10"/>
  <c r="AR27" i="10"/>
  <c r="AQ27" i="10"/>
  <c r="AP27" i="10"/>
  <c r="AS26" i="10"/>
  <c r="AR26" i="10"/>
  <c r="AQ26" i="10"/>
  <c r="AP26" i="10"/>
  <c r="AS25" i="10"/>
  <c r="AR25" i="10"/>
  <c r="AQ25" i="10"/>
  <c r="AP25" i="10"/>
  <c r="AS24" i="10"/>
  <c r="AR24" i="10"/>
  <c r="AQ24" i="10"/>
  <c r="AP24" i="10"/>
  <c r="AS23" i="10"/>
  <c r="AR23" i="10"/>
  <c r="AQ23" i="10"/>
  <c r="AP23" i="10"/>
  <c r="AS22" i="10"/>
  <c r="AR22" i="10"/>
  <c r="AQ22" i="10"/>
  <c r="AP22" i="10"/>
  <c r="AS21" i="10"/>
  <c r="AR21" i="10"/>
  <c r="AQ21" i="10"/>
  <c r="AP21" i="10"/>
  <c r="AO21" i="10"/>
  <c r="AN21" i="10"/>
  <c r="AS18" i="10"/>
  <c r="AR18" i="10"/>
  <c r="AQ18" i="10"/>
  <c r="AP18" i="10"/>
  <c r="AO18" i="10"/>
  <c r="AN18" i="10"/>
  <c r="AS17" i="10"/>
  <c r="AR17" i="10"/>
  <c r="AQ17" i="10"/>
  <c r="AP17" i="10"/>
  <c r="AO17" i="10"/>
  <c r="AN17" i="10"/>
  <c r="AS16" i="10"/>
  <c r="AR16" i="10"/>
  <c r="AQ16" i="10"/>
  <c r="AP16" i="10"/>
  <c r="AO16" i="10"/>
  <c r="AN16" i="10"/>
  <c r="AS15" i="10"/>
  <c r="AR15" i="10"/>
  <c r="AQ15" i="10"/>
  <c r="AP15" i="10"/>
  <c r="AO15" i="10"/>
  <c r="AN15" i="10"/>
  <c r="AS14" i="10"/>
  <c r="AR14" i="10"/>
  <c r="AQ14" i="10"/>
  <c r="AP14" i="10"/>
  <c r="AO14" i="10"/>
  <c r="AN14" i="10"/>
  <c r="AS13" i="10"/>
  <c r="AR13" i="10"/>
  <c r="AQ13" i="10"/>
  <c r="AP13" i="10"/>
  <c r="AO13" i="10"/>
  <c r="AN13" i="10"/>
  <c r="AS20" i="10"/>
  <c r="AR20" i="10"/>
  <c r="AQ20" i="10"/>
  <c r="AP20" i="10"/>
  <c r="AO20" i="10"/>
  <c r="AN20" i="10"/>
  <c r="AS10" i="10"/>
  <c r="AR10" i="10"/>
  <c r="AQ10" i="10"/>
  <c r="AP10" i="10"/>
  <c r="AO10" i="10"/>
  <c r="AN10" i="10"/>
  <c r="AS8" i="10"/>
  <c r="AR8" i="10"/>
  <c r="AQ8" i="10"/>
  <c r="AP8" i="10"/>
  <c r="AO8" i="10"/>
  <c r="AN8" i="10"/>
  <c r="AS19" i="10"/>
  <c r="AR19" i="10"/>
  <c r="AQ19" i="10"/>
  <c r="AP19" i="10"/>
  <c r="AO19" i="10"/>
  <c r="AN19" i="10"/>
  <c r="AS6" i="10"/>
  <c r="AR6" i="10"/>
  <c r="AQ6" i="10"/>
  <c r="AP6" i="10"/>
  <c r="AO6" i="10"/>
  <c r="AN6" i="10"/>
  <c r="AE1" i="10"/>
  <c r="AD1" i="10"/>
  <c r="AC1" i="10"/>
  <c r="AH59" i="4"/>
  <c r="AG59" i="4"/>
  <c r="AF59" i="4"/>
  <c r="AE59" i="4"/>
  <c r="AD59" i="4"/>
  <c r="AC59" i="4"/>
  <c r="AB59" i="4"/>
  <c r="AA59" i="4"/>
  <c r="R59" i="4"/>
  <c r="Q59" i="4"/>
  <c r="P59" i="4"/>
  <c r="O59" i="4"/>
  <c r="N59" i="4"/>
  <c r="M59" i="4"/>
  <c r="AH58" i="4"/>
  <c r="AG58" i="4"/>
  <c r="AF58" i="4"/>
  <c r="AE58" i="4"/>
  <c r="AD58" i="4"/>
  <c r="AC58" i="4"/>
  <c r="AB58" i="4"/>
  <c r="AA58" i="4"/>
  <c r="R58" i="4"/>
  <c r="Q58" i="4"/>
  <c r="P58" i="4"/>
  <c r="O58" i="4"/>
  <c r="N58" i="4"/>
  <c r="M58" i="4"/>
  <c r="AH57" i="4"/>
  <c r="AG57" i="4"/>
  <c r="AF57" i="4"/>
  <c r="AE57" i="4"/>
  <c r="AD57" i="4"/>
  <c r="AC57" i="4"/>
  <c r="AB57" i="4"/>
  <c r="AA57" i="4"/>
  <c r="R57" i="4"/>
  <c r="Q57" i="4"/>
  <c r="P57" i="4"/>
  <c r="O57" i="4"/>
  <c r="N57" i="4"/>
  <c r="M57" i="4"/>
  <c r="AH56" i="4"/>
  <c r="AG56" i="4"/>
  <c r="AF56" i="4"/>
  <c r="AE56" i="4"/>
  <c r="AD56" i="4"/>
  <c r="AC56" i="4"/>
  <c r="AB56" i="4"/>
  <c r="AA56" i="4"/>
  <c r="R56" i="4"/>
  <c r="Q56" i="4"/>
  <c r="P56" i="4"/>
  <c r="O56" i="4"/>
  <c r="N56" i="4"/>
  <c r="M56" i="4"/>
  <c r="AH55" i="4"/>
  <c r="AG55" i="4"/>
  <c r="AF55" i="4"/>
  <c r="AE55" i="4"/>
  <c r="AD55" i="4"/>
  <c r="AC55" i="4"/>
  <c r="AB55" i="4"/>
  <c r="AA55" i="4"/>
  <c r="R55" i="4"/>
  <c r="Q55" i="4"/>
  <c r="P55" i="4"/>
  <c r="O55" i="4"/>
  <c r="N55" i="4"/>
  <c r="M55" i="4"/>
  <c r="AH54" i="4"/>
  <c r="AG54" i="4"/>
  <c r="AF54" i="4"/>
  <c r="AE54" i="4"/>
  <c r="AD54" i="4"/>
  <c r="AC54" i="4"/>
  <c r="AB54" i="4"/>
  <c r="AA54" i="4"/>
  <c r="R54" i="4"/>
  <c r="Q54" i="4"/>
  <c r="P54" i="4"/>
  <c r="O54" i="4"/>
  <c r="N54" i="4"/>
  <c r="M54" i="4"/>
  <c r="AH53" i="4"/>
  <c r="AG53" i="4"/>
  <c r="AF53" i="4"/>
  <c r="AE53" i="4"/>
  <c r="AD53" i="4"/>
  <c r="AC53" i="4"/>
  <c r="AB53" i="4"/>
  <c r="AA53" i="4"/>
  <c r="R53" i="4"/>
  <c r="Q53" i="4"/>
  <c r="P53" i="4"/>
  <c r="O53" i="4"/>
  <c r="N53" i="4"/>
  <c r="M53" i="4"/>
  <c r="AH52" i="4"/>
  <c r="AG52" i="4"/>
  <c r="AF52" i="4"/>
  <c r="AE52" i="4"/>
  <c r="AD52" i="4"/>
  <c r="AC52" i="4"/>
  <c r="AB52" i="4"/>
  <c r="AA52" i="4"/>
  <c r="R52" i="4"/>
  <c r="Q52" i="4"/>
  <c r="P52" i="4"/>
  <c r="O52" i="4"/>
  <c r="N52" i="4"/>
  <c r="M52" i="4"/>
  <c r="AH51" i="4"/>
  <c r="AG51" i="4"/>
  <c r="AF51" i="4"/>
  <c r="AE51" i="4"/>
  <c r="AD51" i="4"/>
  <c r="AC51" i="4"/>
  <c r="AB51" i="4"/>
  <c r="AA51" i="4"/>
  <c r="R51" i="4"/>
  <c r="Q51" i="4"/>
  <c r="P51" i="4"/>
  <c r="O51" i="4"/>
  <c r="N51" i="4"/>
  <c r="M51" i="4"/>
  <c r="AH50" i="4"/>
  <c r="AG50" i="4"/>
  <c r="AF50" i="4"/>
  <c r="AE50" i="4"/>
  <c r="AD50" i="4"/>
  <c r="AC50" i="4"/>
  <c r="AB50" i="4"/>
  <c r="AA50" i="4"/>
  <c r="R50" i="4"/>
  <c r="Q50" i="4"/>
  <c r="P50" i="4"/>
  <c r="O50" i="4"/>
  <c r="N50" i="4"/>
  <c r="M50" i="4"/>
  <c r="AH49" i="4"/>
  <c r="AG49" i="4"/>
  <c r="AF49" i="4"/>
  <c r="AE49" i="4"/>
  <c r="AD49" i="4"/>
  <c r="AC49" i="4"/>
  <c r="AB49" i="4"/>
  <c r="AA49" i="4"/>
  <c r="R49" i="4"/>
  <c r="Q49" i="4"/>
  <c r="P49" i="4"/>
  <c r="O49" i="4"/>
  <c r="N49" i="4"/>
  <c r="M49" i="4"/>
  <c r="AH48" i="4"/>
  <c r="AG48" i="4"/>
  <c r="AF48" i="4"/>
  <c r="AE48" i="4"/>
  <c r="AD48" i="4"/>
  <c r="AC48" i="4"/>
  <c r="AB48" i="4"/>
  <c r="AA48" i="4"/>
  <c r="R48" i="4"/>
  <c r="Q48" i="4"/>
  <c r="P48" i="4"/>
  <c r="O48" i="4"/>
  <c r="N48" i="4"/>
  <c r="M48" i="4"/>
  <c r="AH47" i="4"/>
  <c r="AG47" i="4"/>
  <c r="AF47" i="4"/>
  <c r="AE47" i="4"/>
  <c r="AD47" i="4"/>
  <c r="AC47" i="4"/>
  <c r="AB47" i="4"/>
  <c r="AA47" i="4"/>
  <c r="R47" i="4"/>
  <c r="Q47" i="4"/>
  <c r="P47" i="4"/>
  <c r="O47" i="4"/>
  <c r="N47" i="4"/>
  <c r="M47" i="4"/>
  <c r="AH46" i="4"/>
  <c r="AG46" i="4"/>
  <c r="AF46" i="4"/>
  <c r="AE46" i="4"/>
  <c r="AD46" i="4"/>
  <c r="AC46" i="4"/>
  <c r="AB46" i="4"/>
  <c r="AA46" i="4"/>
  <c r="R46" i="4"/>
  <c r="Q46" i="4"/>
  <c r="P46" i="4"/>
  <c r="O46" i="4"/>
  <c r="N46" i="4"/>
  <c r="M46" i="4"/>
  <c r="AH45" i="4"/>
  <c r="AG45" i="4"/>
  <c r="AF45" i="4"/>
  <c r="AE45" i="4"/>
  <c r="AD45" i="4"/>
  <c r="AC45" i="4"/>
  <c r="AB45" i="4"/>
  <c r="AA45" i="4"/>
  <c r="R45" i="4"/>
  <c r="Q45" i="4"/>
  <c r="P45" i="4"/>
  <c r="O45" i="4"/>
  <c r="N45" i="4"/>
  <c r="M45" i="4"/>
  <c r="AH44" i="4"/>
  <c r="AG44" i="4"/>
  <c r="AF44" i="4"/>
  <c r="AE44" i="4"/>
  <c r="AD44" i="4"/>
  <c r="AC44" i="4"/>
  <c r="AB44" i="4"/>
  <c r="AA44" i="4"/>
  <c r="R44" i="4"/>
  <c r="Q44" i="4"/>
  <c r="P44" i="4"/>
  <c r="O44" i="4"/>
  <c r="N44" i="4"/>
  <c r="M44" i="4"/>
  <c r="AH43" i="4"/>
  <c r="AG43" i="4"/>
  <c r="AF43" i="4"/>
  <c r="AE43" i="4"/>
  <c r="AD43" i="4"/>
  <c r="AC43" i="4"/>
  <c r="AB43" i="4"/>
  <c r="AA43" i="4"/>
  <c r="R43" i="4"/>
  <c r="Q43" i="4"/>
  <c r="P43" i="4"/>
  <c r="O43" i="4"/>
  <c r="N43" i="4"/>
  <c r="M43" i="4"/>
  <c r="AH42" i="4"/>
  <c r="AG42" i="4"/>
  <c r="AF42" i="4"/>
  <c r="AE42" i="4"/>
  <c r="AD42" i="4"/>
  <c r="AC42" i="4"/>
  <c r="AB42" i="4"/>
  <c r="AA42" i="4"/>
  <c r="R42" i="4"/>
  <c r="Q42" i="4"/>
  <c r="P42" i="4"/>
  <c r="O42" i="4"/>
  <c r="N42" i="4"/>
  <c r="M42" i="4"/>
  <c r="AH41" i="4"/>
  <c r="AG41" i="4"/>
  <c r="AF41" i="4"/>
  <c r="AE41" i="4"/>
  <c r="AD41" i="4"/>
  <c r="AC41" i="4"/>
  <c r="AB41" i="4"/>
  <c r="AA41" i="4"/>
  <c r="R41" i="4"/>
  <c r="Q41" i="4"/>
  <c r="P41" i="4"/>
  <c r="O41" i="4"/>
  <c r="N41" i="4"/>
  <c r="M41" i="4"/>
  <c r="AH40" i="4"/>
  <c r="AG40" i="4"/>
  <c r="AF40" i="4"/>
  <c r="AE40" i="4"/>
  <c r="AD40" i="4"/>
  <c r="AC40" i="4"/>
  <c r="AB40" i="4"/>
  <c r="AA40" i="4"/>
  <c r="R40" i="4"/>
  <c r="Q40" i="4"/>
  <c r="P40" i="4"/>
  <c r="O40" i="4"/>
  <c r="N40" i="4"/>
  <c r="M40" i="4"/>
  <c r="AH39" i="4"/>
  <c r="AG39" i="4"/>
  <c r="AF39" i="4"/>
  <c r="AE39" i="4"/>
  <c r="AD39" i="4"/>
  <c r="AC39" i="4"/>
  <c r="AB39" i="4"/>
  <c r="AA39" i="4"/>
  <c r="R39" i="4"/>
  <c r="Q39" i="4"/>
  <c r="P39" i="4"/>
  <c r="O39" i="4"/>
  <c r="N39" i="4"/>
  <c r="M39" i="4"/>
  <c r="AH38" i="4"/>
  <c r="AG38" i="4"/>
  <c r="AF38" i="4"/>
  <c r="AE38" i="4"/>
  <c r="AD38" i="4"/>
  <c r="AC38" i="4"/>
  <c r="AB38" i="4"/>
  <c r="AA38" i="4"/>
  <c r="R38" i="4"/>
  <c r="Q38" i="4"/>
  <c r="P38" i="4"/>
  <c r="O38" i="4"/>
  <c r="N38" i="4"/>
  <c r="M38" i="4"/>
  <c r="AH37" i="4"/>
  <c r="AG37" i="4"/>
  <c r="AF37" i="4"/>
  <c r="AE37" i="4"/>
  <c r="AD37" i="4"/>
  <c r="AC37" i="4"/>
  <c r="AB37" i="4"/>
  <c r="AA37" i="4"/>
  <c r="R37" i="4"/>
  <c r="Q37" i="4"/>
  <c r="P37" i="4"/>
  <c r="O37" i="4"/>
  <c r="N37" i="4"/>
  <c r="M37" i="4"/>
  <c r="AH36" i="4"/>
  <c r="AG36" i="4"/>
  <c r="AF36" i="4"/>
  <c r="AE36" i="4"/>
  <c r="AD36" i="4"/>
  <c r="AC36" i="4"/>
  <c r="AB36" i="4"/>
  <c r="AA36" i="4"/>
  <c r="R36" i="4"/>
  <c r="Q36" i="4"/>
  <c r="P36" i="4"/>
  <c r="O36" i="4"/>
  <c r="N36" i="4"/>
  <c r="M36" i="4"/>
  <c r="AH35" i="4"/>
  <c r="AG35" i="4"/>
  <c r="AF35" i="4"/>
  <c r="AE35" i="4"/>
  <c r="AD35" i="4"/>
  <c r="AC35" i="4"/>
  <c r="AB35" i="4"/>
  <c r="AA35" i="4"/>
  <c r="R35" i="4"/>
  <c r="Q35" i="4"/>
  <c r="P35" i="4"/>
  <c r="O35" i="4"/>
  <c r="N35" i="4"/>
  <c r="M35" i="4"/>
  <c r="AH34" i="4"/>
  <c r="AG34" i="4"/>
  <c r="AF34" i="4"/>
  <c r="AE34" i="4"/>
  <c r="AD34" i="4"/>
  <c r="AC34" i="4"/>
  <c r="AB34" i="4"/>
  <c r="AA34" i="4"/>
  <c r="R34" i="4"/>
  <c r="Q34" i="4"/>
  <c r="P34" i="4"/>
  <c r="O34" i="4"/>
  <c r="N34" i="4"/>
  <c r="M34" i="4"/>
  <c r="AH33" i="4"/>
  <c r="AG33" i="4"/>
  <c r="AF33" i="4"/>
  <c r="AE33" i="4"/>
  <c r="AD33" i="4"/>
  <c r="AC33" i="4"/>
  <c r="AB33" i="4"/>
  <c r="AA33" i="4"/>
  <c r="R33" i="4"/>
  <c r="Q33" i="4"/>
  <c r="P33" i="4"/>
  <c r="O33" i="4"/>
  <c r="N33" i="4"/>
  <c r="M33" i="4"/>
  <c r="AH32" i="4"/>
  <c r="AG32" i="4"/>
  <c r="AF32" i="4"/>
  <c r="AE32" i="4"/>
  <c r="AD32" i="4"/>
  <c r="AC32" i="4"/>
  <c r="AB32" i="4"/>
  <c r="AA32" i="4"/>
  <c r="R32" i="4"/>
  <c r="Q32" i="4"/>
  <c r="P32" i="4"/>
  <c r="O32" i="4"/>
  <c r="N32" i="4"/>
  <c r="M32" i="4"/>
  <c r="AH31" i="4"/>
  <c r="AG31" i="4"/>
  <c r="AF31" i="4"/>
  <c r="AE31" i="4"/>
  <c r="AD31" i="4"/>
  <c r="AC31" i="4"/>
  <c r="AB31" i="4"/>
  <c r="AA31" i="4"/>
  <c r="R31" i="4"/>
  <c r="Q31" i="4"/>
  <c r="P31" i="4"/>
  <c r="O31" i="4"/>
  <c r="N31" i="4"/>
  <c r="M31" i="4"/>
  <c r="AH30" i="4"/>
  <c r="AG30" i="4"/>
  <c r="AF30" i="4"/>
  <c r="AE30" i="4"/>
  <c r="AD30" i="4"/>
  <c r="AC30" i="4"/>
  <c r="AB30" i="4"/>
  <c r="AA30" i="4"/>
  <c r="R30" i="4"/>
  <c r="Q30" i="4"/>
  <c r="P30" i="4"/>
  <c r="O30" i="4"/>
  <c r="N30" i="4"/>
  <c r="M30" i="4"/>
  <c r="AH29" i="4"/>
  <c r="AG29" i="4"/>
  <c r="AF29" i="4"/>
  <c r="AE29" i="4"/>
  <c r="AD29" i="4"/>
  <c r="AC29" i="4"/>
  <c r="AB29" i="4"/>
  <c r="AA29" i="4"/>
  <c r="R29" i="4"/>
  <c r="Q29" i="4"/>
  <c r="P29" i="4"/>
  <c r="O29" i="4"/>
  <c r="N29" i="4"/>
  <c r="M29" i="4"/>
  <c r="AH28" i="4"/>
  <c r="AG28" i="4"/>
  <c r="AF28" i="4"/>
  <c r="AE28" i="4"/>
  <c r="AD28" i="4"/>
  <c r="AC28" i="4"/>
  <c r="AB28" i="4"/>
  <c r="AA28" i="4"/>
  <c r="R28" i="4"/>
  <c r="Q28" i="4"/>
  <c r="P28" i="4"/>
  <c r="O28" i="4"/>
  <c r="N28" i="4"/>
  <c r="M28" i="4"/>
  <c r="AH27" i="4"/>
  <c r="AG27" i="4"/>
  <c r="AF27" i="4"/>
  <c r="AE27" i="4"/>
  <c r="AD27" i="4"/>
  <c r="AC27" i="4"/>
  <c r="AB27" i="4"/>
  <c r="AA27" i="4"/>
  <c r="R27" i="4"/>
  <c r="Q27" i="4"/>
  <c r="P27" i="4"/>
  <c r="O27" i="4"/>
  <c r="N27" i="4"/>
  <c r="M27" i="4"/>
  <c r="AH26" i="4"/>
  <c r="AG26" i="4"/>
  <c r="AF26" i="4"/>
  <c r="AE26" i="4"/>
  <c r="AD26" i="4"/>
  <c r="AC26" i="4"/>
  <c r="AB26" i="4"/>
  <c r="AA26" i="4"/>
  <c r="R26" i="4"/>
  <c r="Q26" i="4"/>
  <c r="P26" i="4"/>
  <c r="O26" i="4"/>
  <c r="N26" i="4"/>
  <c r="M26" i="4"/>
  <c r="AH25" i="4"/>
  <c r="AG25" i="4"/>
  <c r="AF25" i="4"/>
  <c r="AE25" i="4"/>
  <c r="AD25" i="4"/>
  <c r="AC25" i="4"/>
  <c r="AB25" i="4"/>
  <c r="AA25" i="4"/>
  <c r="R25" i="4"/>
  <c r="Q25" i="4"/>
  <c r="P25" i="4"/>
  <c r="O25" i="4"/>
  <c r="N25" i="4"/>
  <c r="M25" i="4"/>
  <c r="AH24" i="4"/>
  <c r="AG24" i="4"/>
  <c r="AF24" i="4"/>
  <c r="AE24" i="4"/>
  <c r="AD24" i="4"/>
  <c r="AC24" i="4"/>
  <c r="AB24" i="4"/>
  <c r="AA24" i="4"/>
  <c r="R24" i="4"/>
  <c r="Q24" i="4"/>
  <c r="P24" i="4"/>
  <c r="O24" i="4"/>
  <c r="N24" i="4"/>
  <c r="M24" i="4"/>
  <c r="AH23" i="4"/>
  <c r="AG23" i="4"/>
  <c r="AF23" i="4"/>
  <c r="AE23" i="4"/>
  <c r="AD23" i="4"/>
  <c r="AC23" i="4"/>
  <c r="AB23" i="4"/>
  <c r="AA23" i="4"/>
  <c r="R23" i="4"/>
  <c r="Q23" i="4"/>
  <c r="P23" i="4"/>
  <c r="O23" i="4"/>
  <c r="N23" i="4"/>
  <c r="M23" i="4"/>
  <c r="AH22" i="4"/>
  <c r="AG22" i="4"/>
  <c r="AF22" i="4"/>
  <c r="AE22" i="4"/>
  <c r="AD22" i="4"/>
  <c r="AC22" i="4"/>
  <c r="AB22" i="4"/>
  <c r="AA22" i="4"/>
  <c r="R22" i="4"/>
  <c r="Q22" i="4"/>
  <c r="P22" i="4"/>
  <c r="O22" i="4"/>
  <c r="N22" i="4"/>
  <c r="M22" i="4"/>
  <c r="AH21" i="4"/>
  <c r="AG21" i="4"/>
  <c r="AF21" i="4"/>
  <c r="AE21" i="4"/>
  <c r="AD21" i="4"/>
  <c r="AC21" i="4"/>
  <c r="AB21" i="4"/>
  <c r="AA21" i="4"/>
  <c r="R21" i="4"/>
  <c r="Q21" i="4"/>
  <c r="P21" i="4"/>
  <c r="O21" i="4"/>
  <c r="N21" i="4"/>
  <c r="M21" i="4"/>
  <c r="F21" i="4"/>
  <c r="A21" i="4"/>
  <c r="AH20" i="4"/>
  <c r="AG20" i="4"/>
  <c r="AF20" i="4"/>
  <c r="AE20" i="4"/>
  <c r="AD20" i="4"/>
  <c r="AC20" i="4"/>
  <c r="AB20" i="4"/>
  <c r="AA20" i="4"/>
  <c r="R20" i="4"/>
  <c r="Q20" i="4"/>
  <c r="P20" i="4"/>
  <c r="O20" i="4"/>
  <c r="N20" i="4"/>
  <c r="M20" i="4"/>
  <c r="F20" i="4"/>
  <c r="A20" i="4"/>
  <c r="AH19" i="4"/>
  <c r="AG19" i="4"/>
  <c r="AF19" i="4"/>
  <c r="AE19" i="4"/>
  <c r="AD19" i="4"/>
  <c r="AC19" i="4"/>
  <c r="AB19" i="4"/>
  <c r="AA19" i="4"/>
  <c r="R19" i="4"/>
  <c r="Q19" i="4"/>
  <c r="P19" i="4"/>
  <c r="O19" i="4"/>
  <c r="N19" i="4"/>
  <c r="M19" i="4"/>
  <c r="F19" i="4"/>
  <c r="A19" i="4"/>
  <c r="AH18" i="4"/>
  <c r="AG18" i="4"/>
  <c r="AF18" i="4"/>
  <c r="AE18" i="4"/>
  <c r="AD18" i="4"/>
  <c r="AC18" i="4"/>
  <c r="AB18" i="4"/>
  <c r="AA18" i="4"/>
  <c r="R18" i="4"/>
  <c r="Q18" i="4"/>
  <c r="P18" i="4"/>
  <c r="O18" i="4"/>
  <c r="N18" i="4"/>
  <c r="M18" i="4"/>
  <c r="F18" i="4"/>
  <c r="A18" i="4"/>
  <c r="AH17" i="4"/>
  <c r="AG17" i="4"/>
  <c r="AF17" i="4"/>
  <c r="AE17" i="4"/>
  <c r="AD17" i="4"/>
  <c r="AC17" i="4"/>
  <c r="AB17" i="4"/>
  <c r="AA17" i="4"/>
  <c r="R17" i="4"/>
  <c r="Q17" i="4"/>
  <c r="P17" i="4"/>
  <c r="O17" i="4"/>
  <c r="N17" i="4"/>
  <c r="M17" i="4"/>
  <c r="F17" i="4"/>
  <c r="A17" i="4"/>
  <c r="AH16" i="4"/>
  <c r="AG16" i="4"/>
  <c r="AF16" i="4"/>
  <c r="AE16" i="4"/>
  <c r="AD16" i="4"/>
  <c r="AC16" i="4"/>
  <c r="AB16" i="4"/>
  <c r="AA16" i="4"/>
  <c r="R16" i="4"/>
  <c r="Q16" i="4"/>
  <c r="P16" i="4"/>
  <c r="O16" i="4"/>
  <c r="N16" i="4"/>
  <c r="M16" i="4"/>
  <c r="F16" i="4"/>
  <c r="A16" i="4"/>
  <c r="AH15" i="4"/>
  <c r="AG15" i="4"/>
  <c r="AF15" i="4"/>
  <c r="AE15" i="4"/>
  <c r="AD15" i="4"/>
  <c r="AC15" i="4"/>
  <c r="AB15" i="4"/>
  <c r="AA15" i="4"/>
  <c r="R15" i="4"/>
  <c r="Q15" i="4"/>
  <c r="P15" i="4"/>
  <c r="O15" i="4"/>
  <c r="N15" i="4"/>
  <c r="M15" i="4"/>
  <c r="F15" i="4"/>
  <c r="A15" i="4"/>
  <c r="AH14" i="4"/>
  <c r="AG14" i="4"/>
  <c r="AF14" i="4"/>
  <c r="AE14" i="4"/>
  <c r="AD14" i="4"/>
  <c r="AC14" i="4"/>
  <c r="AB14" i="4"/>
  <c r="AA14" i="4"/>
  <c r="R14" i="4"/>
  <c r="Q14" i="4"/>
  <c r="P14" i="4"/>
  <c r="O14" i="4"/>
  <c r="N14" i="4"/>
  <c r="M14" i="4"/>
  <c r="F14" i="4"/>
  <c r="A14" i="4"/>
  <c r="AH13" i="4"/>
  <c r="AG13" i="4"/>
  <c r="AF13" i="4"/>
  <c r="AE13" i="4"/>
  <c r="AD13" i="4"/>
  <c r="AC13" i="4"/>
  <c r="AB13" i="4"/>
  <c r="AA13" i="4"/>
  <c r="R13" i="4"/>
  <c r="Q13" i="4"/>
  <c r="P13" i="4"/>
  <c r="O13" i="4"/>
  <c r="N13" i="4"/>
  <c r="M13" i="4"/>
  <c r="F13" i="4"/>
  <c r="A13" i="4"/>
  <c r="AH12" i="4"/>
  <c r="AG12" i="4"/>
  <c r="AF12" i="4"/>
  <c r="AE12" i="4"/>
  <c r="AD12" i="4"/>
  <c r="AC12" i="4"/>
  <c r="AB12" i="4"/>
  <c r="AA12" i="4"/>
  <c r="R12" i="4"/>
  <c r="Q12" i="4"/>
  <c r="P12" i="4"/>
  <c r="O12" i="4"/>
  <c r="N12" i="4"/>
  <c r="M12" i="4"/>
  <c r="F12" i="4"/>
  <c r="A12" i="4"/>
  <c r="AH11" i="4"/>
  <c r="AG11" i="4"/>
  <c r="AF11" i="4"/>
  <c r="AE11" i="4"/>
  <c r="AD11" i="4"/>
  <c r="AC11" i="4"/>
  <c r="AB11" i="4"/>
  <c r="AA11" i="4"/>
  <c r="R11" i="4"/>
  <c r="Q11" i="4"/>
  <c r="P11" i="4"/>
  <c r="O11" i="4"/>
  <c r="N11" i="4"/>
  <c r="M11" i="4"/>
  <c r="F11" i="4"/>
  <c r="A11" i="4"/>
  <c r="AH10" i="4"/>
  <c r="AG10" i="4"/>
  <c r="AF10" i="4"/>
  <c r="AE10" i="4"/>
  <c r="AD10" i="4"/>
  <c r="AC10" i="4"/>
  <c r="AB10" i="4"/>
  <c r="AA10" i="4"/>
  <c r="R10" i="4"/>
  <c r="Q10" i="4"/>
  <c r="P10" i="4"/>
  <c r="O10" i="4"/>
  <c r="N10" i="4"/>
  <c r="M10" i="4"/>
  <c r="F10" i="4"/>
  <c r="A10" i="4"/>
  <c r="AH9" i="4"/>
  <c r="AG9" i="4"/>
  <c r="AF9" i="4"/>
  <c r="AE9" i="4"/>
  <c r="AD9" i="4"/>
  <c r="AC9" i="4"/>
  <c r="AB9" i="4"/>
  <c r="AA9" i="4"/>
  <c r="R9" i="4"/>
  <c r="Q9" i="4"/>
  <c r="P9" i="4"/>
  <c r="O9" i="4"/>
  <c r="N9" i="4"/>
  <c r="M9" i="4"/>
  <c r="F9" i="4"/>
  <c r="A9" i="4"/>
  <c r="AH8" i="4"/>
  <c r="AG8" i="4"/>
  <c r="AF8" i="4"/>
  <c r="AE8" i="4"/>
  <c r="AD8" i="4"/>
  <c r="AC8" i="4"/>
  <c r="AB8" i="4"/>
  <c r="AA8" i="4"/>
  <c r="R8" i="4"/>
  <c r="Q8" i="4"/>
  <c r="P8" i="4"/>
  <c r="O8" i="4"/>
  <c r="N8" i="4"/>
  <c r="M8" i="4"/>
  <c r="F8" i="4"/>
  <c r="A8" i="4"/>
  <c r="AH7" i="4"/>
  <c r="AG7" i="4"/>
  <c r="AF7" i="4"/>
  <c r="AE7" i="4"/>
  <c r="AD7" i="4"/>
  <c r="AC7" i="4"/>
  <c r="AB7" i="4"/>
  <c r="AA7" i="4"/>
  <c r="R7" i="4"/>
  <c r="Q7" i="4"/>
  <c r="P7" i="4"/>
  <c r="O7" i="4"/>
  <c r="N7" i="4"/>
  <c r="M7" i="4"/>
  <c r="F7" i="4"/>
  <c r="C7" i="4"/>
  <c r="B7" i="4"/>
  <c r="A7" i="4"/>
  <c r="AH6" i="4"/>
  <c r="AG6" i="4"/>
  <c r="AF6" i="4"/>
  <c r="AE6" i="4"/>
  <c r="AD6" i="4"/>
  <c r="AC6" i="4"/>
  <c r="AB6" i="4"/>
  <c r="AA6" i="4"/>
  <c r="R6" i="4"/>
  <c r="Q6" i="4"/>
  <c r="P6" i="4"/>
  <c r="O6" i="4"/>
  <c r="N6" i="4"/>
  <c r="M6" i="4"/>
  <c r="F6" i="4"/>
  <c r="C6" i="4"/>
  <c r="B6" i="4"/>
  <c r="A6" i="4"/>
  <c r="AH5" i="4"/>
  <c r="AG5" i="4"/>
  <c r="AF5" i="4"/>
  <c r="AE5" i="4"/>
  <c r="AD5" i="4"/>
  <c r="AC5" i="4"/>
  <c r="AB5" i="4"/>
  <c r="AA5" i="4"/>
  <c r="R5" i="4"/>
  <c r="Q5" i="4"/>
  <c r="P5" i="4"/>
  <c r="O5" i="4"/>
  <c r="N5" i="4"/>
  <c r="M5" i="4"/>
  <c r="F5" i="4"/>
  <c r="C5" i="4"/>
  <c r="B5" i="4"/>
  <c r="A5" i="4"/>
  <c r="AH4" i="4"/>
  <c r="AG4" i="4"/>
  <c r="AF4" i="4"/>
  <c r="AE4" i="4"/>
  <c r="AD4" i="4"/>
  <c r="AC4" i="4"/>
  <c r="AB4" i="4"/>
  <c r="AA4" i="4"/>
  <c r="R4" i="4"/>
  <c r="Q4" i="4"/>
  <c r="P4" i="4"/>
  <c r="O4" i="4"/>
  <c r="N4" i="4"/>
  <c r="M4" i="4"/>
  <c r="F4" i="4"/>
  <c r="C4" i="4"/>
  <c r="B4" i="4"/>
  <c r="A4" i="4"/>
  <c r="AH3" i="4"/>
  <c r="AG3" i="4"/>
  <c r="AF3" i="4"/>
  <c r="AE3" i="4"/>
  <c r="AD3" i="4"/>
  <c r="AC3" i="4"/>
  <c r="AB3" i="4"/>
  <c r="AA3" i="4"/>
  <c r="R3" i="4"/>
  <c r="Q3" i="4"/>
  <c r="P3" i="4"/>
  <c r="O3" i="4"/>
  <c r="N3" i="4"/>
  <c r="M3" i="4"/>
  <c r="F3" i="4"/>
  <c r="C3" i="4"/>
  <c r="B3" i="4"/>
  <c r="A3" i="4"/>
  <c r="AH2" i="4"/>
  <c r="AG2" i="4"/>
  <c r="AF2" i="4"/>
  <c r="AE2" i="4"/>
  <c r="AD2" i="4"/>
  <c r="AC2" i="4"/>
  <c r="AB2" i="4"/>
  <c r="AA2" i="4"/>
  <c r="R2" i="4"/>
  <c r="Q2" i="4"/>
  <c r="P2" i="4"/>
  <c r="O2" i="4"/>
  <c r="N2" i="4"/>
  <c r="M2" i="4"/>
  <c r="F2" i="4"/>
  <c r="C2" i="4"/>
  <c r="B2" i="4"/>
  <c r="A2" i="4"/>
  <c r="AH1" i="4"/>
  <c r="AG1" i="4"/>
  <c r="AF1" i="4"/>
  <c r="AE1" i="4"/>
  <c r="AD1" i="4"/>
  <c r="AC1" i="4"/>
  <c r="AB1" i="4"/>
  <c r="AA1" i="4"/>
  <c r="Z1" i="4"/>
  <c r="Y1" i="4"/>
  <c r="X1" i="4"/>
  <c r="W1" i="4"/>
  <c r="V1" i="4"/>
  <c r="U1" i="4"/>
  <c r="T1" i="4"/>
  <c r="S1" i="4"/>
  <c r="R1" i="4"/>
  <c r="Q1" i="4"/>
  <c r="P1" i="4"/>
  <c r="O1" i="4"/>
  <c r="N1" i="4"/>
  <c r="M1" i="4"/>
  <c r="L1" i="4"/>
  <c r="K1" i="4"/>
  <c r="J1" i="4"/>
  <c r="I1" i="4"/>
  <c r="H1" i="4"/>
  <c r="G1" i="4"/>
  <c r="F1" i="4"/>
  <c r="E1" i="4"/>
  <c r="D1" i="4"/>
  <c r="C1" i="4"/>
  <c r="B1" i="4"/>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1A8CC405-C556-4C2F-B01C-22CBFA3E022E}">
      <text>
        <r>
          <rPr>
            <sz val="10"/>
            <color rgb="FF000000"/>
            <rFont val="Arial"/>
            <scheme val="minor"/>
          </rPr>
          <t>Please respect strict alphabetical order (e.g., 01.O1, 01.02, etc.).</t>
        </r>
      </text>
    </comment>
    <comment ref="O1" authorId="0" shapeId="0" xr:uid="{633F6084-642B-409D-95A1-27AC6740D0A1}">
      <text>
        <r>
          <rPr>
            <sz val="10"/>
            <color rgb="FF000000"/>
            <rFont val="Arial"/>
            <scheme val="minor"/>
          </rPr>
          <t>L'apprentissage par acquisition est mis en oeuvre lorsque l'apprenant écoute un cours magistral ou une conférence; lit un livre ou une page web; regarde une vidéo.</t>
        </r>
      </text>
    </comment>
    <comment ref="P1" authorId="0" shapeId="0" xr:uid="{5033F250-E5F8-4E50-81A7-DDE8992D5460}">
      <text>
        <r>
          <rPr>
            <sz val="10"/>
            <color rgb="FF000000"/>
            <rFont val="Arial"/>
            <scheme val="minor"/>
          </rPr>
          <t>L'apprentissage par collaboration comprend surtout des activités de discussion, de pratique et de production en équipe qui doivent aboutir à un consensus. Les apprenants construisent collectivement leurs savoirs.</t>
        </r>
      </text>
    </comment>
    <comment ref="Q1" authorId="0" shapeId="0" xr:uid="{6CBC4942-A6F0-436E-B4CF-141F9485A881}">
      <text>
        <r>
          <rPr>
            <sz val="10"/>
            <color rgb="FF000000"/>
            <rFont val="Arial"/>
            <scheme val="minor"/>
          </rPr>
          <t>Apprendre par la discussion exige de l'apprenant qu'il formule ses idées et questions et qu'il remette en cause et réponde aux idées et questions de l'enseignant et/ou de ses pairs.</t>
        </r>
      </text>
    </comment>
    <comment ref="R1" authorId="0" shapeId="0" xr:uid="{1F7453FB-2D34-4DB8-8A5A-B1BCEC947254}">
      <text>
        <r>
          <rPr>
            <sz val="10"/>
            <color rgb="FF000000"/>
            <rFont val="Arial"/>
            <scheme val="minor"/>
          </rPr>
          <t>L'apprenant procède, de façon majoritairement autonome, à l'exploration, la comparaison et l'étude critique de textes ou autres ressources qui reflètent les concepts et idées visés lors de l'enseignement.</t>
        </r>
      </text>
    </comment>
    <comment ref="T1" authorId="0" shapeId="0" xr:uid="{3F7C9FFC-798A-41C1-AED6-ADF888D7CE6C}">
      <text>
        <r>
          <rPr>
            <sz val="10"/>
            <color rgb="FF000000"/>
            <rFont val="Arial"/>
            <scheme val="minor"/>
          </rPr>
          <t xml:space="preserve">Lors de l'apprentissage par la production, l'enseignant motive l'apprenant à consolider ses acquis. Ce dernier exprime, par le biais d'une création, sa compréhension des concepts enseignés. </t>
        </r>
      </text>
    </comment>
    <comment ref="AE1" authorId="0" shapeId="0" xr:uid="{C7417944-A3BC-4859-9539-61E5B6B19925}">
      <text>
        <r>
          <rPr>
            <sz val="10"/>
            <color rgb="FF000000"/>
            <rFont val="Arial"/>
            <scheme val="minor"/>
          </rPr>
          <t>"la consommation passive, la consommation interactive, la création de contenu, la cocréation de contenu et, en dernier lieu, la cocréation participative de connaissances orientée vers la compréhension ou la résolution de problèmes partagée par la classe, conçue comme une communauté d’apprentissage." (Romero, 2017)</t>
        </r>
      </text>
    </comment>
    <comment ref="AT1" authorId="0" shapeId="0" xr:uid="{9CA043CC-885B-4C46-880F-FE3921DCB816}">
      <text>
        <r>
          <rPr>
            <sz val="10"/>
            <color rgb="FF000000"/>
            <rFont val="Arial"/>
            <scheme val="minor"/>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1" authorId="0" shapeId="0" xr:uid="{00000000-0006-0000-0200-000001000000}">
      <text>
        <r>
          <rPr>
            <sz val="10"/>
            <color rgb="FF000000"/>
            <rFont val="Arial"/>
            <scheme val="minor"/>
          </rPr>
          <t>Passive-Participatory model (P-PM)
https://elearnmag.acm.org/archive.cfm?aid=2893358</t>
        </r>
      </text>
    </comment>
    <comment ref="C3" authorId="0" shapeId="0" xr:uid="{00000000-0006-0000-0200-000002000000}">
      <text>
        <r>
          <rPr>
            <sz val="10"/>
            <color rgb="FF000000"/>
            <rFont val="Arial"/>
            <scheme val="minor"/>
          </rPr>
          <t>teacher at the side</t>
        </r>
      </text>
    </comment>
  </commentList>
</comments>
</file>

<file path=xl/sharedStrings.xml><?xml version="1.0" encoding="utf-8"?>
<sst xmlns="http://schemas.openxmlformats.org/spreadsheetml/2006/main" count="312" uniqueCount="180">
  <si>
    <t>Tableur de scénarisation d'apprentissage</t>
  </si>
  <si>
    <t>A utiliser avec l'interface web : https://dashboard.jouga.net</t>
  </si>
  <si>
    <t>👉</t>
  </si>
  <si>
    <t>Website</t>
  </si>
  <si>
    <t>📘</t>
  </si>
  <si>
    <t>Guide</t>
  </si>
  <si>
    <t>v. 4.1</t>
  </si>
  <si>
    <t>Cette œuvre, "ABC Learning Design Planner" par François Jourde &amp; Erwan Gallenne, est sous licence cc by-nc-sa 4.0. Elle est inspirée de UCL Learning Designer (https://www.ucl.ac.uk/learning-designer/). Google et le logo Google sont des marques déposées de Google Inc.</t>
  </si>
  <si>
    <t>Réf.</t>
  </si>
  <si>
    <t>Activités d'enseignement et d'apprentissage</t>
  </si>
  <si>
    <t>durée</t>
  </si>
  <si>
    <t>chapitre</t>
  </si>
  <si>
    <t>cibles d'apprentissage</t>
  </si>
  <si>
    <t>résultat d'apprentissage primaire</t>
  </si>
  <si>
    <t>résultat d'apprentissage secondaire</t>
  </si>
  <si>
    <t>tâches de l'enseignant</t>
  </si>
  <si>
    <t>tâche des élèves</t>
  </si>
  <si>
    <t>outil(s) et ressource(s) - élèves</t>
  </si>
  <si>
    <t>outil(s) et ressource(s) - enseignant</t>
  </si>
  <si>
    <t>type d'activité</t>
  </si>
  <si>
    <t>type d'apprentissage</t>
  </si>
  <si>
    <t>acquisition</t>
  </si>
  <si>
    <t>collaboration</t>
  </si>
  <si>
    <t>discussion</t>
  </si>
  <si>
    <t>enquête</t>
  </si>
  <si>
    <t>exercice</t>
  </si>
  <si>
    <t>production</t>
  </si>
  <si>
    <t>qui est en activité ?</t>
  </si>
  <si>
    <t>indépendance</t>
  </si>
  <si>
    <t>groupement</t>
  </si>
  <si>
    <t>cadre</t>
  </si>
  <si>
    <t>temporalité</t>
  </si>
  <si>
    <t>évaluation</t>
  </si>
  <si>
    <t>ICAP</t>
  </si>
  <si>
    <t>SOLO</t>
  </si>
  <si>
    <t>littératie</t>
  </si>
  <si>
    <t>multilinguisme</t>
  </si>
  <si>
    <t>sciences, technologie, ingénierie et mathématiques</t>
  </si>
  <si>
    <t>littératie numérique</t>
  </si>
  <si>
    <t>apprentissage personnel et social</t>
  </si>
  <si>
    <t>citoyenneté</t>
  </si>
  <si>
    <t>entreprenariat</t>
  </si>
  <si>
    <t xml:space="preserve">sensibilité et expression culturelles </t>
  </si>
  <si>
    <t>effort de conception pour l'enseignant</t>
  </si>
  <si>
    <t>temps de production pour l'enseignant</t>
  </si>
  <si>
    <t>effort de l'enseignant pendant l'activité</t>
  </si>
  <si>
    <t>niveau de réflexion de l'apprenant</t>
  </si>
  <si>
    <t>temps de production pour l'apprenant</t>
  </si>
  <si>
    <t>efficacité pédagogique</t>
  </si>
  <si>
    <t>01.01</t>
  </si>
  <si>
    <t>01.02</t>
  </si>
  <si>
    <t>01.03</t>
  </si>
  <si>
    <t>01.04</t>
  </si>
  <si>
    <t>01.05</t>
  </si>
  <si>
    <t>types d'apprentissage</t>
  </si>
  <si>
    <t>utilisation du numérique</t>
  </si>
  <si>
    <t>utilisation du numérique (p-pm)</t>
  </si>
  <si>
    <t>taxomy de bloom</t>
  </si>
  <si>
    <t>compétences clés pour l'apprentissage tout au long de la vie</t>
  </si>
  <si>
    <t>enseignant</t>
  </si>
  <si>
    <t>dirigé par l'enseignant</t>
  </si>
  <si>
    <t>individuel</t>
  </si>
  <si>
    <t>in situ</t>
  </si>
  <si>
    <t>synchrone</t>
  </si>
  <si>
    <t>non</t>
  </si>
  <si>
    <t>sans numérique</t>
  </si>
  <si>
    <t>connaissance</t>
  </si>
  <si>
    <t>pré-structurel</t>
  </si>
  <si>
    <t>passif</t>
  </si>
  <si>
    <t>élèves</t>
  </si>
  <si>
    <t>facilté par l'enseignant</t>
  </si>
  <si>
    <t>paires</t>
  </si>
  <si>
    <t>mixte (hybride)</t>
  </si>
  <si>
    <t>asynchrone</t>
  </si>
  <si>
    <t>diagnostique</t>
  </si>
  <si>
    <t>substitution</t>
  </si>
  <si>
    <t>consommation passive</t>
  </si>
  <si>
    <t>compréhension</t>
  </si>
  <si>
    <t>uni-structurel</t>
  </si>
  <si>
    <t>actif</t>
  </si>
  <si>
    <t>les deux</t>
  </si>
  <si>
    <t>apprentissage indépendant</t>
  </si>
  <si>
    <t>groupes</t>
  </si>
  <si>
    <t>en ligne</t>
  </si>
  <si>
    <t>formative</t>
  </si>
  <si>
    <t>amplification</t>
  </si>
  <si>
    <t>consommation interactive</t>
  </si>
  <si>
    <t>application</t>
  </si>
  <si>
    <t>multi-structurel</t>
  </si>
  <si>
    <t>constructif</t>
  </si>
  <si>
    <t>classe entière</t>
  </si>
  <si>
    <t>à la maison</t>
  </si>
  <si>
    <t>création de contenu</t>
  </si>
  <si>
    <t>analyse</t>
  </si>
  <si>
    <t>relationnel</t>
  </si>
  <si>
    <t>interactif</t>
  </si>
  <si>
    <t>petite équipe</t>
  </si>
  <si>
    <t>salle de classe</t>
  </si>
  <si>
    <t>co-création de contenu</t>
  </si>
  <si>
    <t>synthèse</t>
  </si>
  <si>
    <t>grande équipe</t>
  </si>
  <si>
    <t>laboratoire</t>
  </si>
  <si>
    <t>école</t>
  </si>
  <si>
    <t>salle informatique</t>
  </si>
  <si>
    <t>communauté</t>
  </si>
  <si>
    <t>amphithéâtre</t>
  </si>
  <si>
    <t>activité</t>
  </si>
  <si>
    <t>description</t>
  </si>
  <si>
    <t>commentaires</t>
  </si>
  <si>
    <t>accueil et brise glace</t>
  </si>
  <si>
    <t>remue-méninges</t>
  </si>
  <si>
    <t>entraînement</t>
  </si>
  <si>
    <t>coaching</t>
  </si>
  <si>
    <t>exposé</t>
  </si>
  <si>
    <t>débat</t>
  </si>
  <si>
    <t>discussion de groupe</t>
  </si>
  <si>
    <t>entretien</t>
  </si>
  <si>
    <t>étude de cas</t>
  </si>
  <si>
    <t>jeu de rôles</t>
  </si>
  <si>
    <t>présentation par l'enseignant</t>
  </si>
  <si>
    <t>rédaction</t>
  </si>
  <si>
    <t>simulation</t>
  </si>
  <si>
    <t>sondage</t>
  </si>
  <si>
    <t>QCM</t>
  </si>
  <si>
    <t>travaux pratiques</t>
  </si>
  <si>
    <t>recherche</t>
  </si>
  <si>
    <t>visite</t>
  </si>
  <si>
    <t>--</t>
  </si>
  <si>
    <t>Support</t>
  </si>
  <si>
    <t>Objectifs</t>
  </si>
  <si>
    <t>Faire connaissance
Partir des pratiques</t>
  </si>
  <si>
    <t>Genially dans Moodle</t>
  </si>
  <si>
    <t>01.06</t>
  </si>
  <si>
    <t>01.07</t>
  </si>
  <si>
    <t>01.08</t>
  </si>
  <si>
    <t>01.09</t>
  </si>
  <si>
    <t>01.12</t>
  </si>
  <si>
    <t>01.13</t>
  </si>
  <si>
    <t>01.14</t>
  </si>
  <si>
    <t>01.15</t>
  </si>
  <si>
    <t>01.16</t>
  </si>
  <si>
    <t>01.19</t>
  </si>
  <si>
    <t>01.20</t>
  </si>
  <si>
    <t>Activité Liste de tâches dans Moodle</t>
  </si>
  <si>
    <t>Auto-évaluer ses pratiques de formation
Comprendre les composantes de la notion de présence en pratique de formation</t>
  </si>
  <si>
    <t>Questionnaire pour vérifier sa présence à distance :
quels sont les aspects que vous faites déjà (ou pas) dans vos cours ? + partage</t>
  </si>
  <si>
    <t>Ensemble d'outils H5P et Moodle</t>
  </si>
  <si>
    <t>Oral et référence à l'outil</t>
  </si>
  <si>
    <t>Explorer un aspect d'intérêt en rapport avec les dispositifs permettant de la présence
Explorer les outils H5P et Moodle, sous des usages différents
Aboutir à un accord et proposer une présentation</t>
  </si>
  <si>
    <t>Partager des informations
S'approprier des contenus et outils</t>
  </si>
  <si>
    <t>Adaptation d'un outil proposé</t>
  </si>
  <si>
    <t>S'approprier les outils et contenus proposés
Créer ses propres outils</t>
  </si>
  <si>
    <t>Atelier : préparation d'un/plusieurs outil/s adapté/s et aide du formateur ou de la formatrice
+ possibilité d'asynchrone pour suivi</t>
  </si>
  <si>
    <t>S'engager au changement
S'approprier les outils et contenus proposés</t>
  </si>
  <si>
    <t>Sondage dans Moodle</t>
  </si>
  <si>
    <t>Exercer la réflexivité
Obtenir des pistes d'amélioration pour d'autres éditions de la formation</t>
  </si>
  <si>
    <t>PAUSE</t>
  </si>
  <si>
    <t>Activité finale : faire lier les activités (liées aux tuiles) avec les types de présence (modèle théorique). Exercice oral en groupe.</t>
  </si>
  <si>
    <t>(01.11</t>
  </si>
  <si>
    <t>PPT dans Wooclap</t>
  </si>
  <si>
    <t>Moodle</t>
  </si>
  <si>
    <t>01.10</t>
  </si>
  <si>
    <t>Documentation Tool H5P et Liste de tâches dans Moodle</t>
  </si>
  <si>
    <r>
      <rPr>
        <b/>
        <sz val="10"/>
        <color theme="1"/>
        <rFont val="Arial"/>
        <family val="2"/>
      </rPr>
      <t>Découverte de l'espace de cours Moodle</t>
    </r>
    <r>
      <rPr>
        <sz val="10"/>
        <color theme="1"/>
        <rFont val="Arial"/>
        <family val="2"/>
      </rPr>
      <t xml:space="preserve">
•Guider éventuellement pour </t>
    </r>
    <r>
      <rPr>
        <b/>
        <sz val="10"/>
        <color theme="1"/>
        <rFont val="Arial"/>
        <family val="2"/>
      </rPr>
      <t>l'accès</t>
    </r>
    <r>
      <rPr>
        <sz val="10"/>
        <color theme="1"/>
        <rFont val="Arial"/>
        <family val="2"/>
      </rPr>
      <t xml:space="preserve">
•Explication du </t>
    </r>
    <r>
      <rPr>
        <b/>
        <sz val="10"/>
        <color theme="1"/>
        <rFont val="Arial"/>
        <family val="2"/>
      </rPr>
      <t>dispositif en groupes</t>
    </r>
    <r>
      <rPr>
        <sz val="10"/>
        <color theme="1"/>
        <rFont val="Arial"/>
        <family val="2"/>
      </rPr>
      <t xml:space="preserve">
•Explication du </t>
    </r>
    <r>
      <rPr>
        <b/>
        <sz val="10"/>
        <color theme="1"/>
        <rFont val="Arial"/>
        <family val="2"/>
      </rPr>
      <t>contenu des tuiles</t>
    </r>
    <r>
      <rPr>
        <sz val="10"/>
        <color theme="1"/>
        <rFont val="Arial"/>
        <family val="2"/>
      </rPr>
      <t xml:space="preserve">
- Introduire mon cours
- Concevoir une parcours interactif
- Créer l'interaction avec les apprenant.es
- Gérer des parcours différenciés
•</t>
    </r>
    <r>
      <rPr>
        <b/>
        <sz val="10"/>
        <color theme="1"/>
        <rFont val="Arial"/>
        <family val="2"/>
      </rPr>
      <t>Instructions</t>
    </r>
    <r>
      <rPr>
        <sz val="10"/>
        <color theme="1"/>
        <rFont val="Arial"/>
        <family val="2"/>
      </rPr>
      <t xml:space="preserve"> : parcourir les aspects et outils proposés et identifier:
-une</t>
    </r>
    <r>
      <rPr>
        <b/>
        <sz val="10"/>
        <color theme="1"/>
        <rFont val="Arial"/>
        <family val="2"/>
      </rPr>
      <t xml:space="preserve"> bonne pratique</t>
    </r>
    <r>
      <rPr>
        <sz val="10"/>
        <color theme="1"/>
        <rFont val="Arial"/>
        <family val="2"/>
      </rPr>
      <t xml:space="preserve"> inspirante à présenter au groupe, 
-un </t>
    </r>
    <r>
      <rPr>
        <b/>
        <sz val="10"/>
        <color theme="1"/>
        <rFont val="Arial"/>
        <family val="2"/>
      </rPr>
      <t>outil expérimenté</t>
    </r>
    <r>
      <rPr>
        <sz val="10"/>
        <color theme="1"/>
        <rFont val="Arial"/>
        <family val="2"/>
      </rPr>
      <t xml:space="preserve"> intéressant (Moodle ou H5P)</t>
    </r>
  </si>
  <si>
    <t>PPT dans Wooclap et Moodle</t>
  </si>
  <si>
    <r>
      <rPr>
        <b/>
        <sz val="10"/>
        <color rgb="FF000000"/>
        <rFont val="Arial"/>
        <family val="2"/>
        <scheme val="minor"/>
      </rPr>
      <t>Ressources</t>
    </r>
    <r>
      <rPr>
        <sz val="10"/>
        <color rgb="FF000000"/>
        <rFont val="Arial"/>
        <family val="2"/>
        <scheme val="minor"/>
      </rPr>
      <t xml:space="preserve"> :
•</t>
    </r>
    <r>
      <rPr>
        <b/>
        <sz val="10"/>
        <color rgb="FF000000"/>
        <rFont val="Arial"/>
        <family val="2"/>
        <scheme val="minor"/>
      </rPr>
      <t>Plan d'action</t>
    </r>
    <r>
      <rPr>
        <sz val="10"/>
        <color rgb="FF000000"/>
        <rFont val="Arial"/>
        <family val="2"/>
        <scheme val="minor"/>
      </rPr>
      <t xml:space="preserve">
Quelles idées ai-je eues pour mes espaces Moodle ? Quels dispositifs aimerais-je mettre en place ? Quels outils souhaiterais-je développer ?
•</t>
    </r>
    <r>
      <rPr>
        <b/>
        <sz val="10"/>
        <color rgb="FF000000"/>
        <rFont val="Arial"/>
        <family val="2"/>
        <scheme val="minor"/>
      </rPr>
      <t>Répertoire d'outils</t>
    </r>
    <r>
      <rPr>
        <sz val="10"/>
        <color rgb="FF000000"/>
        <rFont val="Arial"/>
        <family val="2"/>
        <scheme val="minor"/>
      </rPr>
      <t xml:space="preserve"> utilisés</t>
    </r>
  </si>
  <si>
    <r>
      <rPr>
        <b/>
        <sz val="10"/>
        <color theme="1"/>
        <rFont val="Arial"/>
        <family val="2"/>
      </rPr>
      <t>Feedback</t>
    </r>
    <r>
      <rPr>
        <sz val="10"/>
        <color theme="1"/>
        <rFont val="Arial"/>
        <family val="2"/>
      </rPr>
      <t xml:space="preserve"> : (qu'avez-vous pensé de la formation ?) Comment faites-vous les liens avec toutes les parties de la formation ? Que gardez-vous comme key message, une idée avec laquelle on repart</t>
    </r>
  </si>
  <si>
    <t>Matériel</t>
  </si>
  <si>
    <t>•Affiche OLE+punaises ou papier collant
•Ordinateur+chargeur</t>
  </si>
  <si>
    <t>Supports à ouvrir</t>
  </si>
  <si>
    <t>•Wooclap
•Moodle
•Scénario péda</t>
  </si>
  <si>
    <r>
      <rPr>
        <b/>
        <sz val="10"/>
        <color rgb="FF000000"/>
        <rFont val="Arial"/>
        <family val="2"/>
        <scheme val="minor"/>
      </rPr>
      <t>Ouverture</t>
    </r>
    <r>
      <rPr>
        <sz val="10"/>
        <color rgb="FF000000"/>
        <rFont val="Arial"/>
        <scheme val="minor"/>
      </rPr>
      <t xml:space="preserve">
•Explication atelier - lien avec OLE
</t>
    </r>
    <r>
      <rPr>
        <sz val="10"/>
        <color rgb="FF000000"/>
        <rFont val="Arial"/>
        <family val="2"/>
        <scheme val="minor"/>
      </rPr>
      <t>•Déroulé
•Présentations : quel métier + contexte + niveau Moodle</t>
    </r>
  </si>
  <si>
    <t>Présentiel</t>
  </si>
  <si>
    <r>
      <rPr>
        <b/>
        <sz val="10"/>
        <color rgb="FF000000"/>
        <rFont val="Arial"/>
        <family val="2"/>
        <scheme val="minor"/>
      </rPr>
      <t>A propos de la formation</t>
    </r>
    <r>
      <rPr>
        <sz val="10"/>
        <color rgb="FF000000"/>
        <rFont val="Arial"/>
        <scheme val="minor"/>
      </rPr>
      <t xml:space="preserve">
•Objectifs
</t>
    </r>
    <r>
      <rPr>
        <sz val="10"/>
        <color rgb="FF000000"/>
        <rFont val="Arial"/>
        <family val="2"/>
        <scheme val="minor"/>
      </rPr>
      <t>•Mises en abîme</t>
    </r>
  </si>
  <si>
    <r>
      <rPr>
        <b/>
        <sz val="10"/>
        <color theme="1"/>
        <rFont val="Arial"/>
        <family val="2"/>
      </rPr>
      <t>Sondage et point théorique
•</t>
    </r>
    <r>
      <rPr>
        <sz val="10"/>
        <color theme="1"/>
        <rFont val="Arial"/>
        <family val="2"/>
      </rPr>
      <t xml:space="preserve">Questions </t>
    </r>
    <r>
      <rPr>
        <b/>
        <sz val="10"/>
        <color theme="1"/>
        <rFont val="Arial"/>
        <family val="2"/>
      </rPr>
      <t>Wooclap
•Lien</t>
    </r>
    <r>
      <rPr>
        <sz val="10"/>
        <color theme="1"/>
        <rFont val="Arial"/>
        <family val="2"/>
      </rPr>
      <t xml:space="preserve"> rapide avec le </t>
    </r>
    <r>
      <rPr>
        <b/>
        <sz val="10"/>
        <color theme="1"/>
        <rFont val="Arial"/>
        <family val="2"/>
      </rPr>
      <t>modèle</t>
    </r>
    <r>
      <rPr>
        <sz val="10"/>
        <color theme="1"/>
        <rFont val="Arial"/>
        <family val="2"/>
      </rPr>
      <t xml:space="preserve"> de la communauté d’apprentissage en ligne
•</t>
    </r>
    <r>
      <rPr>
        <b/>
        <sz val="10"/>
        <color theme="1"/>
        <rFont val="Arial"/>
        <family val="2"/>
      </rPr>
      <t>Présences</t>
    </r>
    <r>
      <rPr>
        <sz val="10"/>
        <color theme="1"/>
        <rFont val="Arial"/>
        <family val="2"/>
      </rPr>
      <t xml:space="preserve"> (cognitive, sociale, enseignante)
•</t>
    </r>
    <r>
      <rPr>
        <b/>
        <sz val="10"/>
        <color theme="1"/>
        <rFont val="Arial"/>
        <family val="2"/>
      </rPr>
      <t>Perte</t>
    </r>
    <r>
      <rPr>
        <sz val="10"/>
        <color theme="1"/>
        <rFont val="Arial"/>
        <family val="2"/>
      </rPr>
      <t xml:space="preserve"> de la </t>
    </r>
    <r>
      <rPr>
        <b/>
        <sz val="10"/>
        <color theme="1"/>
        <rFont val="Arial"/>
        <family val="2"/>
      </rPr>
      <t>relation pédagogique directe</t>
    </r>
    <r>
      <rPr>
        <sz val="10"/>
        <color theme="1"/>
        <rFont val="Arial"/>
        <family val="2"/>
      </rPr>
      <t xml:space="preserve"> quand à distance =&gt; importance de créer de l'</t>
    </r>
    <r>
      <rPr>
        <b/>
        <sz val="10"/>
        <color theme="1"/>
        <rFont val="Arial"/>
        <family val="2"/>
      </rPr>
      <t>(inter)activité</t>
    </r>
    <r>
      <rPr>
        <sz val="10"/>
        <color theme="1"/>
        <rFont val="Arial"/>
        <family val="2"/>
      </rPr>
      <t xml:space="preserve"> pour créer de l'</t>
    </r>
    <r>
      <rPr>
        <b/>
        <sz val="10"/>
        <color theme="1"/>
        <rFont val="Arial"/>
        <family val="2"/>
      </rPr>
      <t>engagement</t>
    </r>
    <r>
      <rPr>
        <sz val="10"/>
        <color theme="1"/>
        <rFont val="Arial"/>
        <family val="2"/>
      </rPr>
      <t xml:space="preserve">, plus on utilise une plateforme d'apprentissage en ligne
•(Inter)activité par rapport au </t>
    </r>
    <r>
      <rPr>
        <b/>
        <sz val="10"/>
        <color theme="1"/>
        <rFont val="Arial"/>
        <family val="2"/>
      </rPr>
      <t>contenus</t>
    </r>
    <r>
      <rPr>
        <sz val="10"/>
        <color theme="1"/>
        <rFont val="Arial"/>
        <family val="2"/>
      </rPr>
      <t xml:space="preserve"> et aux </t>
    </r>
    <r>
      <rPr>
        <b/>
        <sz val="10"/>
        <color theme="1"/>
        <rFont val="Arial"/>
        <family val="2"/>
      </rPr>
      <t>relations</t>
    </r>
    <r>
      <rPr>
        <sz val="10"/>
        <color theme="1"/>
        <rFont val="Arial"/>
        <family val="2"/>
      </rPr>
      <t xml:space="preserve">
•Importance de la </t>
    </r>
    <r>
      <rPr>
        <b/>
        <sz val="10"/>
        <color theme="1"/>
        <rFont val="Arial"/>
        <family val="2"/>
      </rPr>
      <t>variété</t>
    </r>
    <r>
      <rPr>
        <sz val="10"/>
        <color theme="1"/>
        <rFont val="Arial"/>
        <family val="2"/>
      </rPr>
      <t xml:space="preserve"> des activités</t>
    </r>
  </si>
  <si>
    <r>
      <rPr>
        <b/>
        <sz val="10"/>
        <color theme="1"/>
        <rFont val="Arial"/>
        <family val="2"/>
      </rPr>
      <t>Choix de travail de groupe</t>
    </r>
    <r>
      <rPr>
        <sz val="10"/>
        <color theme="1"/>
        <rFont val="Arial"/>
        <family val="2"/>
      </rPr>
      <t xml:space="preserve">
Répartition en </t>
    </r>
    <r>
      <rPr>
        <b/>
        <sz val="10"/>
        <color theme="1"/>
        <rFont val="Arial"/>
        <family val="2"/>
      </rPr>
      <t>groupes</t>
    </r>
    <r>
      <rPr>
        <sz val="10"/>
        <color theme="1"/>
        <rFont val="Arial"/>
        <family val="2"/>
      </rPr>
      <t xml:space="preserve"> (de 2) selon l'intérêt pour explorer 4 volets possibles dans la plateforme</t>
    </r>
  </si>
  <si>
    <r>
      <rPr>
        <b/>
        <sz val="10"/>
        <color theme="1"/>
        <rFont val="Arial"/>
        <family val="2"/>
      </rPr>
      <t>Partage en grand groupe</t>
    </r>
    <r>
      <rPr>
        <sz val="10"/>
        <color theme="1"/>
        <rFont val="Arial"/>
        <family val="2"/>
      </rPr>
      <t xml:space="preserve">
*Si manque de participants dans un groupe, relayer mes propres </t>
    </r>
    <r>
      <rPr>
        <b/>
        <sz val="10"/>
        <color theme="1"/>
        <rFont val="Arial"/>
        <family val="2"/>
      </rPr>
      <t>coups de cœur</t>
    </r>
    <r>
      <rPr>
        <sz val="10"/>
        <color theme="1"/>
        <rFont val="Arial"/>
        <family val="2"/>
      </rPr>
      <t xml:space="preserve"> :
•Tuile 1 : communiquer votre contrat + rendez-vous
•Tuile 2 : structure une section + H5P Summary
•Tuile 3 : Modérer efficacement un espace + Sondage
•Tuile 4 : Etudiant.es peu actif.ves ou en difficulté + vidéo interactive</t>
    </r>
  </si>
  <si>
    <r>
      <rPr>
        <b/>
        <sz val="10"/>
        <color theme="1"/>
        <rFont val="Arial"/>
        <family val="2"/>
      </rPr>
      <t>Atelier pratique</t>
    </r>
    <r>
      <rPr>
        <sz val="10"/>
        <color theme="1"/>
        <rFont val="Arial"/>
        <family val="2"/>
      </rPr>
      <t xml:space="preserve"> : choix d'une ou plusieurs </t>
    </r>
    <r>
      <rPr>
        <b/>
        <sz val="10"/>
        <color theme="1"/>
        <rFont val="Arial"/>
        <family val="2"/>
      </rPr>
      <t>missions</t>
    </r>
    <r>
      <rPr>
        <sz val="10"/>
        <color theme="1"/>
        <rFont val="Arial"/>
        <family val="2"/>
      </rPr>
      <t xml:space="preserve"> qui intéressent et réalisation dans un espace Moodle</t>
    </r>
  </si>
  <si>
    <t>Créer un conflit socio-cognitif
Définir un cadre théorique de réflexion
Fournir des outils de scénarisation pédagogique en lien avec Moodle</t>
  </si>
  <si>
    <t>Expérimenter Moodle par la pratique
Cadrer le dispositif pédagogique utilisé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</si>
</sst>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color rgb="FF000000"/>
      <name val="Arial"/>
      <scheme val="minor"/>
    </font>
    <font>
      <b/>
      <sz val="11"/>
      <color rgb="FF434343"/>
      <name val="Arial"/>
    </font>
    <font>
      <b/>
      <i/>
      <sz val="18"/>
      <color rgb="FFA64D79"/>
      <name val="Handlee"/>
    </font>
    <font>
      <b/>
      <sz val="18"/>
      <color rgb="FFA64D79"/>
      <name val="Arial"/>
      <scheme val="minor"/>
    </font>
    <font>
      <sz val="10"/>
      <name val="Arial"/>
    </font>
    <font>
      <u/>
      <sz val="14"/>
      <color rgb="FF0000FF"/>
      <name val="Arial"/>
    </font>
    <font>
      <b/>
      <sz val="12"/>
      <color rgb="FF434343"/>
      <name val="Arial"/>
    </font>
    <font>
      <b/>
      <sz val="14"/>
      <color rgb="FF434343"/>
      <name val="Arial"/>
    </font>
    <font>
      <b/>
      <u/>
      <sz val="14"/>
      <color rgb="FF1155CC"/>
      <name val="Arial"/>
    </font>
    <font>
      <sz val="12"/>
      <color rgb="FF434343"/>
      <name val="Arial"/>
    </font>
    <font>
      <b/>
      <sz val="12"/>
      <color rgb="FF434343"/>
      <name val="Arial"/>
      <scheme val="minor"/>
    </font>
    <font>
      <sz val="12"/>
      <color rgb="FF434343"/>
      <name val="Arial"/>
      <scheme val="minor"/>
    </font>
    <font>
      <b/>
      <sz val="11"/>
      <color rgb="FF434343"/>
      <name val="Arial"/>
      <scheme val="minor"/>
    </font>
    <font>
      <sz val="10"/>
      <color rgb="FF434343"/>
      <name val="Arial"/>
      <scheme val="minor"/>
    </font>
    <font>
      <b/>
      <u/>
      <sz val="11"/>
      <color rgb="FF434343"/>
      <name val="Arial"/>
    </font>
    <font>
      <sz val="10"/>
      <color rgb="FF434343"/>
      <name val="Arial"/>
    </font>
    <font>
      <sz val="10"/>
      <color rgb="FF434343"/>
      <name val="Arial"/>
      <scheme val="minor"/>
    </font>
    <font>
      <sz val="9"/>
      <color rgb="FF434343"/>
      <name val="Arial"/>
      <scheme val="minor"/>
    </font>
    <font>
      <sz val="10"/>
      <color rgb="FF666666"/>
      <name val="Arial"/>
      <scheme val="minor"/>
    </font>
    <font>
      <b/>
      <sz val="10"/>
      <color rgb="FF434343"/>
      <name val="Arial"/>
      <scheme val="minor"/>
    </font>
    <font>
      <b/>
      <sz val="10"/>
      <color theme="1"/>
      <name val="Arial"/>
      <scheme val="minor"/>
    </font>
    <font>
      <b/>
      <sz val="10"/>
      <color theme="1"/>
      <name val="Arial"/>
    </font>
    <font>
      <sz val="10"/>
      <color theme="1"/>
      <name val="Arial"/>
    </font>
    <font>
      <sz val="10"/>
      <color theme="1"/>
      <name val="Arial"/>
      <scheme val="minor"/>
    </font>
    <font>
      <b/>
      <sz val="10"/>
      <color rgb="FF000000"/>
      <name val="Arial"/>
      <scheme val="minor"/>
    </font>
    <font>
      <sz val="10"/>
      <color theme="1"/>
      <name val="Arial"/>
      <scheme val="minor"/>
    </font>
    <font>
      <sz val="11"/>
      <color rgb="FFF7981D"/>
      <name val="Arial"/>
      <scheme val="minor"/>
    </font>
    <font>
      <sz val="11"/>
      <color rgb="FF11A9CC"/>
      <name val="Arial"/>
      <scheme val="minor"/>
    </font>
    <font>
      <sz val="11"/>
      <color rgb="FF7E3794"/>
      <name val="Arial"/>
      <scheme val="minor"/>
    </font>
    <font>
      <b/>
      <sz val="10"/>
      <color rgb="FF666666"/>
      <name val="Arial"/>
      <scheme val="minor"/>
    </font>
    <font>
      <sz val="10"/>
      <color theme="1"/>
      <name val="Arial"/>
      <family val="2"/>
    </font>
    <font>
      <sz val="11"/>
      <color rgb="FF000000"/>
      <name val="Calibri"/>
      <family val="2"/>
    </font>
    <font>
      <sz val="10"/>
      <color rgb="FF000000"/>
      <name val="Arial"/>
      <family val="2"/>
      <scheme val="minor"/>
    </font>
    <font>
      <b/>
      <sz val="10"/>
      <color theme="1"/>
      <name val="Arial"/>
      <family val="2"/>
      <scheme val="minor"/>
    </font>
    <font>
      <sz val="10"/>
      <color theme="1"/>
      <name val="Arial"/>
      <family val="2"/>
      <scheme val="minor"/>
    </font>
    <font>
      <b/>
      <sz val="10"/>
      <color rgb="FFFF0000"/>
      <name val="Arial"/>
      <family val="2"/>
      <scheme val="minor"/>
    </font>
    <font>
      <b/>
      <sz val="10"/>
      <color rgb="FF000000"/>
      <name val="Arial"/>
      <family val="2"/>
      <scheme val="minor"/>
    </font>
    <font>
      <b/>
      <sz val="10"/>
      <color theme="1"/>
      <name val="Arial"/>
      <family val="2"/>
    </font>
  </fonts>
  <fills count="16">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FFE599"/>
        <bgColor rgb="FFFFE599"/>
      </patternFill>
    </fill>
    <fill>
      <patternFill patternType="solid">
        <fgColor rgb="FF6FA8DC"/>
        <bgColor rgb="FF6FA8DC"/>
      </patternFill>
    </fill>
    <fill>
      <patternFill patternType="solid">
        <fgColor rgb="FFEA9999"/>
        <bgColor rgb="FFEA9999"/>
      </patternFill>
    </fill>
    <fill>
      <patternFill patternType="solid">
        <fgColor rgb="FFD5A6BD"/>
        <bgColor rgb="FFD5A6BD"/>
      </patternFill>
    </fill>
    <fill>
      <patternFill patternType="solid">
        <fgColor rgb="FFB6D7A8"/>
        <bgColor rgb="FFB6D7A8"/>
      </patternFill>
    </fill>
    <fill>
      <patternFill patternType="solid">
        <fgColor rgb="FFF6B26B"/>
        <bgColor rgb="FFF6B26B"/>
      </patternFill>
    </fill>
    <fill>
      <patternFill patternType="solid">
        <fgColor rgb="FF93C47D"/>
        <bgColor rgb="FF93C47D"/>
      </patternFill>
    </fill>
    <fill>
      <patternFill patternType="solid">
        <fgColor rgb="FFA2C4C9"/>
        <bgColor rgb="FFA2C4C9"/>
      </patternFill>
    </fill>
    <fill>
      <patternFill patternType="solid">
        <fgColor rgb="FF9FC5E8"/>
        <bgColor rgb="FF9FC5E8"/>
      </patternFill>
    </fill>
    <fill>
      <patternFill patternType="solid">
        <fgColor rgb="FFFFF2CC"/>
        <bgColor rgb="FFFFF2CC"/>
      </patternFill>
    </fill>
    <fill>
      <patternFill patternType="solid">
        <fgColor theme="0" tint="-0.14999847407452621"/>
        <bgColor indexed="64"/>
      </patternFill>
    </fill>
    <fill>
      <patternFill patternType="solid">
        <fgColor theme="4" tint="0.39997558519241921"/>
        <bgColor indexed="64"/>
      </patternFill>
    </fill>
  </fills>
  <borders count="12">
    <border>
      <left/>
      <right/>
      <top/>
      <bottom/>
      <diagonal/>
    </border>
    <border>
      <left style="thin">
        <color rgb="FFF3F3F3"/>
      </left>
      <right style="thin">
        <color rgb="FFF3F3F3"/>
      </right>
      <top style="thin">
        <color rgb="FFF3F3F3"/>
      </top>
      <bottom style="thin">
        <color rgb="FFF3F3F3"/>
      </bottom>
      <diagonal/>
    </border>
    <border>
      <left/>
      <right style="thin">
        <color rgb="FFF3F3F3"/>
      </right>
      <top style="thin">
        <color rgb="FFF3F3F3"/>
      </top>
      <bottom/>
      <diagonal/>
    </border>
    <border>
      <left/>
      <right/>
      <top style="thin">
        <color rgb="FFF3F3F3"/>
      </top>
      <bottom/>
      <diagonal/>
    </border>
    <border>
      <left style="thin">
        <color rgb="FFF3F3F3"/>
      </left>
      <right style="thin">
        <color rgb="FFF3F3F3"/>
      </right>
      <top style="thin">
        <color rgb="FFF3F3F3"/>
      </top>
      <bottom/>
      <diagonal/>
    </border>
    <border>
      <left style="thin">
        <color rgb="FFF3F3F3"/>
      </left>
      <right/>
      <top style="thin">
        <color rgb="FFF3F3F3"/>
      </top>
      <bottom style="thin">
        <color rgb="FFF3F3F3"/>
      </bottom>
      <diagonal/>
    </border>
    <border>
      <left/>
      <right/>
      <top style="thin">
        <color rgb="FFF3F3F3"/>
      </top>
      <bottom style="thin">
        <color rgb="FFF3F3F3"/>
      </bottom>
      <diagonal/>
    </border>
    <border>
      <left/>
      <right style="thin">
        <color rgb="FFF3F3F3"/>
      </right>
      <top style="thin">
        <color rgb="FFF3F3F3"/>
      </top>
      <bottom style="thin">
        <color rgb="FFF3F3F3"/>
      </bottom>
      <diagonal/>
    </border>
    <border>
      <left style="thin">
        <color rgb="FFF3F3F3"/>
      </left>
      <right style="thin">
        <color rgb="FFF3F3F3"/>
      </right>
      <top/>
      <bottom style="thin">
        <color rgb="FFF3F3F3"/>
      </bottom>
      <diagonal/>
    </border>
    <border>
      <left/>
      <right/>
      <top/>
      <bottom style="thin">
        <color rgb="FFF3F3F3"/>
      </bottom>
      <diagonal/>
    </border>
    <border>
      <left/>
      <right style="thin">
        <color rgb="FFF3F3F3"/>
      </right>
      <top/>
      <bottom style="thin">
        <color rgb="FFF3F3F3"/>
      </bottom>
      <diagonal/>
    </border>
    <border>
      <left style="thin">
        <color rgb="FFF3F3F3"/>
      </left>
      <right/>
      <top/>
      <bottom style="thin">
        <color rgb="FFF3F3F3"/>
      </bottom>
      <diagonal/>
    </border>
  </borders>
  <cellStyleXfs count="1">
    <xf numFmtId="0" fontId="0" fillId="0" borderId="0"/>
  </cellStyleXfs>
  <cellXfs count="106">
    <xf numFmtId="0" fontId="0" fillId="0" borderId="0" xfId="0"/>
    <xf numFmtId="0" fontId="1" fillId="2" borderId="1" xfId="0" applyFont="1" applyFill="1" applyBorder="1" applyAlignment="1">
      <alignment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1" fillId="2" borderId="4" xfId="0" applyFont="1" applyFill="1" applyBorder="1" applyAlignment="1">
      <alignment vertical="center"/>
    </xf>
    <xf numFmtId="0" fontId="2"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7" xfId="0" applyFont="1" applyFill="1" applyBorder="1" applyAlignment="1">
      <alignment vertical="center"/>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1" fillId="2" borderId="8" xfId="0" applyFont="1" applyFill="1" applyBorder="1" applyAlignment="1">
      <alignment vertical="center"/>
    </xf>
    <xf numFmtId="0" fontId="6" fillId="2" borderId="5"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left" vertical="top"/>
    </xf>
    <xf numFmtId="0" fontId="7" fillId="2" borderId="5" xfId="0" applyFont="1" applyFill="1" applyBorder="1" applyAlignment="1">
      <alignment horizontal="left" vertical="top"/>
    </xf>
    <xf numFmtId="0" fontId="9" fillId="2" borderId="1" xfId="0" applyFont="1" applyFill="1" applyBorder="1" applyAlignment="1">
      <alignment vertical="top"/>
    </xf>
    <xf numFmtId="0" fontId="9" fillId="2" borderId="7" xfId="0" applyFont="1" applyFill="1" applyBorder="1" applyAlignment="1">
      <alignment vertical="top"/>
    </xf>
    <xf numFmtId="0" fontId="10" fillId="2" borderId="1" xfId="0" applyFont="1" applyFill="1" applyBorder="1" applyAlignment="1">
      <alignment vertical="top" wrapText="1"/>
    </xf>
    <xf numFmtId="0" fontId="11" fillId="2" borderId="4"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vertical="top" wrapText="1"/>
    </xf>
    <xf numFmtId="0" fontId="13" fillId="2" borderId="4" xfId="0" applyFont="1" applyFill="1" applyBorder="1" applyAlignment="1">
      <alignment vertical="top"/>
    </xf>
    <xf numFmtId="0" fontId="14" fillId="2" borderId="7" xfId="0" applyFont="1" applyFill="1" applyBorder="1" applyAlignment="1">
      <alignment horizontal="center" vertical="top"/>
    </xf>
    <xf numFmtId="0" fontId="15" fillId="2" borderId="1" xfId="0" applyFont="1" applyFill="1" applyBorder="1" applyAlignment="1">
      <alignment vertical="top"/>
    </xf>
    <xf numFmtId="0" fontId="13" fillId="2" borderId="1" xfId="0" applyFont="1" applyFill="1" applyBorder="1" applyAlignment="1">
      <alignment vertical="top"/>
    </xf>
    <xf numFmtId="0" fontId="18" fillId="2" borderId="7" xfId="0" applyFont="1" applyFill="1" applyBorder="1" applyAlignment="1">
      <alignment vertical="top" wrapText="1"/>
    </xf>
    <xf numFmtId="0" fontId="16" fillId="2" borderId="7" xfId="0" applyFont="1" applyFill="1" applyBorder="1" applyAlignment="1">
      <alignment vertical="top" wrapText="1"/>
    </xf>
    <xf numFmtId="0" fontId="16" fillId="2" borderId="1" xfId="0" applyFont="1" applyFill="1" applyBorder="1" applyAlignment="1">
      <alignment vertical="top" wrapText="1"/>
    </xf>
    <xf numFmtId="0" fontId="16" fillId="2" borderId="7" xfId="0" applyFont="1" applyFill="1" applyBorder="1" applyAlignment="1">
      <alignment horizontal="left" vertical="center"/>
    </xf>
    <xf numFmtId="0" fontId="19" fillId="2" borderId="8" xfId="0" applyFont="1" applyFill="1" applyBorder="1" applyAlignment="1">
      <alignment vertical="top" wrapText="1"/>
    </xf>
    <xf numFmtId="0" fontId="19" fillId="2" borderId="10" xfId="0" applyFont="1" applyFill="1" applyBorder="1" applyAlignment="1">
      <alignment vertical="top" wrapText="1"/>
    </xf>
    <xf numFmtId="49" fontId="20" fillId="2" borderId="0" xfId="0" applyNumberFormat="1" applyFont="1" applyFill="1" applyAlignment="1">
      <alignment horizontal="center" vertical="center" wrapText="1"/>
    </xf>
    <xf numFmtId="164" fontId="20" fillId="2" borderId="0" xfId="0" applyNumberFormat="1" applyFont="1" applyFill="1" applyAlignment="1">
      <alignment horizontal="center" vertical="center" wrapText="1"/>
    </xf>
    <xf numFmtId="0" fontId="21"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0" fillId="3" borderId="0" xfId="0" applyFont="1" applyFill="1" applyAlignment="1">
      <alignment horizontal="center" vertical="center"/>
    </xf>
    <xf numFmtId="0" fontId="20" fillId="4" borderId="0" xfId="0" applyFont="1" applyFill="1" applyAlignment="1">
      <alignment horizontal="center" vertical="center"/>
    </xf>
    <xf numFmtId="0" fontId="20" fillId="5" borderId="0" xfId="0" applyFont="1" applyFill="1" applyAlignment="1">
      <alignment horizontal="center" vertical="center"/>
    </xf>
    <xf numFmtId="0" fontId="20" fillId="6" borderId="0" xfId="0" applyFont="1" applyFill="1" applyAlignment="1">
      <alignment horizontal="center" vertical="center"/>
    </xf>
    <xf numFmtId="0" fontId="20" fillId="7" borderId="0" xfId="0" applyFont="1" applyFill="1" applyAlignment="1">
      <alignment horizontal="center" vertical="center"/>
    </xf>
    <xf numFmtId="0" fontId="20" fillId="8" borderId="0" xfId="0" applyFont="1" applyFill="1" applyAlignment="1">
      <alignment horizontal="center" vertical="center"/>
    </xf>
    <xf numFmtId="0" fontId="20" fillId="6" borderId="0" xfId="0" applyFont="1" applyFill="1" applyAlignment="1">
      <alignment horizontal="left" vertical="center"/>
    </xf>
    <xf numFmtId="0" fontId="20" fillId="9" borderId="0" xfId="0" applyFont="1" applyFill="1" applyAlignment="1">
      <alignment horizontal="left" vertical="center"/>
    </xf>
    <xf numFmtId="0" fontId="20" fillId="4" borderId="0" xfId="0" applyFont="1" applyFill="1" applyAlignment="1">
      <alignment horizontal="left" vertical="center"/>
    </xf>
    <xf numFmtId="0" fontId="20" fillId="10" borderId="0" xfId="0" applyFont="1" applyFill="1" applyAlignment="1">
      <alignment horizontal="left" vertical="center"/>
    </xf>
    <xf numFmtId="0" fontId="20" fillId="11" borderId="0" xfId="0" applyFont="1" applyFill="1" applyAlignment="1">
      <alignment horizontal="left" vertical="center"/>
    </xf>
    <xf numFmtId="0" fontId="20" fillId="5" borderId="0" xfId="0" applyFont="1" applyFill="1" applyAlignment="1">
      <alignment horizontal="left" vertical="center"/>
    </xf>
    <xf numFmtId="0" fontId="20" fillId="12" borderId="0" xfId="0" applyFont="1" applyFill="1" applyAlignment="1">
      <alignment horizontal="left" vertical="center"/>
    </xf>
    <xf numFmtId="0" fontId="20" fillId="7" borderId="0" xfId="0" applyFont="1" applyFill="1" applyAlignment="1">
      <alignment horizontal="left" vertical="center"/>
    </xf>
    <xf numFmtId="0" fontId="20" fillId="2" borderId="0" xfId="0" applyFont="1" applyFill="1" applyAlignment="1">
      <alignment horizontal="left" vertical="center"/>
    </xf>
    <xf numFmtId="0" fontId="19" fillId="2" borderId="0" xfId="0" applyFont="1" applyFill="1" applyAlignment="1">
      <alignment horizontal="left" vertical="center"/>
    </xf>
    <xf numFmtId="49" fontId="22" fillId="0" borderId="0" xfId="0" applyNumberFormat="1"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vertical="top"/>
    </xf>
    <xf numFmtId="0" fontId="22" fillId="0" borderId="0" xfId="0" applyFont="1" applyAlignment="1">
      <alignment vertical="top"/>
    </xf>
    <xf numFmtId="49" fontId="23" fillId="0" borderId="0" xfId="0" applyNumberFormat="1" applyFont="1" applyAlignment="1">
      <alignment vertical="top" wrapText="1"/>
    </xf>
    <xf numFmtId="0" fontId="24" fillId="2" borderId="0" xfId="0" applyFont="1" applyFill="1" applyAlignment="1">
      <alignment horizontal="center" vertical="center" wrapText="1"/>
    </xf>
    <xf numFmtId="0" fontId="23" fillId="0" borderId="0" xfId="0" applyFont="1"/>
    <xf numFmtId="0" fontId="25" fillId="0" borderId="0" xfId="0" applyFont="1" applyAlignment="1">
      <alignment vertical="top"/>
    </xf>
    <xf numFmtId="0" fontId="26" fillId="0" borderId="0" xfId="0" applyFont="1"/>
    <xf numFmtId="0" fontId="27" fillId="0" borderId="0" xfId="0" applyFont="1"/>
    <xf numFmtId="0" fontId="22" fillId="0" borderId="0" xfId="0" applyFont="1"/>
    <xf numFmtId="0" fontId="28" fillId="0" borderId="0" xfId="0" applyFont="1"/>
    <xf numFmtId="49" fontId="23" fillId="0" borderId="0" xfId="0" applyNumberFormat="1" applyFont="1"/>
    <xf numFmtId="164" fontId="23" fillId="0" borderId="0" xfId="0" applyNumberFormat="1" applyFont="1"/>
    <xf numFmtId="49" fontId="20" fillId="0" borderId="0" xfId="0" applyNumberFormat="1" applyFont="1"/>
    <xf numFmtId="0" fontId="20" fillId="0" borderId="0" xfId="0" applyFont="1"/>
    <xf numFmtId="0" fontId="19" fillId="2" borderId="0" xfId="0" applyFont="1" applyFill="1" applyAlignment="1">
      <alignment wrapText="1"/>
    </xf>
    <xf numFmtId="0" fontId="29" fillId="2" borderId="0" xfId="0" applyFont="1" applyFill="1" applyAlignment="1">
      <alignment vertical="top" wrapText="1"/>
    </xf>
    <xf numFmtId="0" fontId="22" fillId="0" borderId="0" xfId="0" applyFont="1" applyAlignment="1">
      <alignment horizontal="right"/>
    </xf>
    <xf numFmtId="0" fontId="30" fillId="0" borderId="0" xfId="0" applyFont="1" applyAlignment="1">
      <alignment vertical="top" wrapText="1"/>
    </xf>
    <xf numFmtId="0" fontId="0" fillId="0" borderId="0" xfId="0" applyAlignment="1">
      <alignment wrapText="1"/>
    </xf>
    <xf numFmtId="164" fontId="33" fillId="2" borderId="0" xfId="0" applyNumberFormat="1" applyFont="1" applyFill="1" applyAlignment="1">
      <alignment horizontal="center" vertical="center" wrapText="1"/>
    </xf>
    <xf numFmtId="0" fontId="31" fillId="0" borderId="0" xfId="0" applyFont="1" applyAlignment="1">
      <alignment vertical="top" wrapText="1"/>
    </xf>
    <xf numFmtId="0" fontId="33" fillId="13" borderId="0" xfId="0" applyFont="1" applyFill="1" applyAlignment="1">
      <alignment horizontal="center" vertical="center" wrapText="1"/>
    </xf>
    <xf numFmtId="0" fontId="34" fillId="0" borderId="0" xfId="0" applyFont="1" applyAlignment="1">
      <alignment vertical="top" wrapText="1"/>
    </xf>
    <xf numFmtId="0" fontId="32" fillId="0" borderId="0" xfId="0" applyFont="1" applyAlignment="1">
      <alignment wrapText="1"/>
    </xf>
    <xf numFmtId="0" fontId="32" fillId="0" borderId="0" xfId="0" applyFont="1" applyAlignment="1">
      <alignment vertical="top" wrapText="1"/>
    </xf>
    <xf numFmtId="1" fontId="34" fillId="0" borderId="0" xfId="0" applyNumberFormat="1" applyFont="1" applyAlignment="1">
      <alignment vertical="top" wrapText="1"/>
    </xf>
    <xf numFmtId="0" fontId="35" fillId="0" borderId="0" xfId="0" applyFont="1" applyAlignment="1">
      <alignment vertical="top" wrapText="1"/>
    </xf>
    <xf numFmtId="0" fontId="30" fillId="14" borderId="0" xfId="0" applyFont="1" applyFill="1" applyAlignment="1">
      <alignment vertical="top" wrapText="1"/>
    </xf>
    <xf numFmtId="0" fontId="22" fillId="14" borderId="0" xfId="0" applyFont="1" applyFill="1" applyAlignment="1">
      <alignment vertical="top" wrapText="1"/>
    </xf>
    <xf numFmtId="0" fontId="23" fillId="14" borderId="0" xfId="0" applyFont="1" applyFill="1" applyAlignment="1">
      <alignment vertical="top" wrapText="1"/>
    </xf>
    <xf numFmtId="0" fontId="22" fillId="14" borderId="0" xfId="0" applyFont="1" applyFill="1" applyAlignment="1">
      <alignment vertical="top"/>
    </xf>
    <xf numFmtId="0" fontId="23" fillId="14" borderId="0" xfId="0" applyFont="1" applyFill="1" applyAlignment="1">
      <alignment vertical="top"/>
    </xf>
    <xf numFmtId="0" fontId="0" fillId="14" borderId="0" xfId="0" applyFill="1"/>
    <xf numFmtId="0" fontId="34" fillId="14" borderId="0" xfId="0" applyFont="1" applyFill="1" applyAlignment="1">
      <alignment vertical="top" wrapText="1"/>
    </xf>
    <xf numFmtId="0" fontId="30" fillId="0" borderId="0" xfId="0" applyFont="1" applyFill="1" applyAlignment="1">
      <alignment vertical="top" wrapText="1"/>
    </xf>
    <xf numFmtId="0" fontId="32" fillId="0" borderId="0" xfId="0" applyFont="1" applyFill="1" applyAlignment="1">
      <alignment wrapText="1"/>
    </xf>
    <xf numFmtId="49" fontId="30" fillId="0" borderId="0" xfId="0" applyNumberFormat="1" applyFont="1" applyAlignment="1">
      <alignment vertical="top" wrapText="1"/>
    </xf>
    <xf numFmtId="49" fontId="30" fillId="14" borderId="0" xfId="0" applyNumberFormat="1" applyFont="1" applyFill="1" applyAlignment="1">
      <alignment vertical="top" wrapText="1"/>
    </xf>
    <xf numFmtId="0" fontId="22" fillId="15" borderId="0" xfId="0" applyFont="1" applyFill="1" applyAlignment="1">
      <alignment vertical="top"/>
    </xf>
    <xf numFmtId="0" fontId="3" fillId="2" borderId="3" xfId="0" applyFont="1" applyFill="1" applyBorder="1" applyAlignment="1">
      <alignment horizontal="left" vertical="center" wrapText="1"/>
    </xf>
    <xf numFmtId="0" fontId="4" fillId="0" borderId="3" xfId="0" applyFont="1" applyBorder="1"/>
    <xf numFmtId="0" fontId="4" fillId="0" borderId="2" xfId="0" applyFont="1" applyBorder="1"/>
    <xf numFmtId="0" fontId="5" fillId="2" borderId="5" xfId="0" applyFont="1" applyFill="1" applyBorder="1" applyAlignment="1">
      <alignment horizontal="left" vertical="center" wrapText="1"/>
    </xf>
    <xf numFmtId="0" fontId="4" fillId="0" borderId="6" xfId="0" applyFont="1" applyBorder="1"/>
    <xf numFmtId="0" fontId="16" fillId="2" borderId="5" xfId="0" applyFont="1" applyFill="1" applyBorder="1" applyAlignment="1">
      <alignment horizontal="left" vertical="center"/>
    </xf>
    <xf numFmtId="0" fontId="4" fillId="0" borderId="7" xfId="0" applyFont="1" applyBorder="1"/>
    <xf numFmtId="0" fontId="17" fillId="2" borderId="5" xfId="0" applyFont="1" applyFill="1" applyBorder="1" applyAlignment="1">
      <alignment vertical="top" wrapText="1"/>
    </xf>
    <xf numFmtId="0" fontId="13" fillId="2" borderId="11" xfId="0" applyFont="1" applyFill="1" applyBorder="1" applyAlignment="1">
      <alignment vertical="top" wrapText="1"/>
    </xf>
    <xf numFmtId="0" fontId="4" fillId="0" borderId="9" xfId="0" applyFont="1" applyBorder="1"/>
    <xf numFmtId="0" fontId="4" fillId="0" borderId="10" xfId="0" applyFont="1" applyBorder="1"/>
  </cellXfs>
  <cellStyles count="1">
    <cellStyle name="Normal" xfId="0" builtinId="0"/>
  </cellStyles>
  <dxfs count="14">
    <dxf>
      <fill>
        <patternFill>
          <bgColor rgb="FFCC99FF"/>
        </patternFill>
      </fill>
    </dxf>
    <dxf>
      <font>
        <b val="0"/>
        <i val="0"/>
        <color auto="1"/>
      </font>
      <fill>
        <patternFill>
          <bgColor rgb="FFFF9999"/>
        </patternFill>
      </fill>
    </dxf>
    <dxf>
      <fill>
        <patternFill>
          <bgColor theme="4"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rgb="FF08EEE9"/>
        </patternFill>
      </fill>
    </dxf>
    <dxf>
      <fill>
        <patternFill>
          <bgColor rgb="FFC2E49C"/>
        </patternFill>
      </fill>
    </dxf>
    <dxf>
      <fill>
        <patternFill patternType="solid">
          <fgColor rgb="FFB6D7A8"/>
          <bgColor rgb="FFB6D7A8"/>
        </patternFill>
      </fill>
    </dxf>
    <dxf>
      <fill>
        <patternFill patternType="solid">
          <fgColor rgb="FFD5A6BD"/>
          <bgColor rgb="FFD5A6BD"/>
        </patternFill>
      </fill>
    </dxf>
    <dxf>
      <fill>
        <patternFill patternType="solid">
          <fgColor rgb="FFEA9999"/>
          <bgColor rgb="FFEA9999"/>
        </patternFill>
      </fill>
    </dxf>
    <dxf>
      <fill>
        <patternFill patternType="solid">
          <fgColor rgb="FF6FA8DC"/>
          <bgColor rgb="FF6FA8DC"/>
        </patternFill>
      </fill>
    </dxf>
    <dxf>
      <fill>
        <patternFill patternType="solid">
          <fgColor rgb="FFFFE599"/>
          <bgColor rgb="FFFFE599"/>
        </patternFill>
      </fill>
    </dxf>
    <dxf>
      <fill>
        <patternFill patternType="solid">
          <fgColor rgb="FFCFE2F3"/>
          <bgColor rgb="FFCFE2F3"/>
        </patternFill>
      </fill>
    </dxf>
  </dxfs>
  <tableStyles count="0" defaultTableStyle="TableStyleMedium2" defaultPivotStyle="PivotStyleLight16"/>
  <colors>
    <mruColors>
      <color rgb="FFC2E49C"/>
      <color rgb="FF08EEE9"/>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0</xdr:rowOff>
    </xdr:from>
    <xdr:ext cx="266700" cy="85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RANSLATIO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LATION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spaceli.io/space/1UAf3O_EMgWm-d7NNlv2OJfjvcLythS8M" TargetMode="External"/><Relationship Id="rId2" Type="http://schemas.openxmlformats.org/officeDocument/2006/relationships/hyperlink" Target="http://sites.google.com/view/learning-designer-spreadsheet" TargetMode="External"/><Relationship Id="rId1" Type="http://schemas.openxmlformats.org/officeDocument/2006/relationships/hyperlink" Target="https://dashboard.jouga.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FC5E8"/>
    <outlinePr summaryBelow="0" summaryRight="0"/>
  </sheetPr>
  <dimension ref="A1:AI13"/>
  <sheetViews>
    <sheetView workbookViewId="0">
      <selection activeCell="B3" sqref="B3:Y3"/>
    </sheetView>
  </sheetViews>
  <sheetFormatPr baseColWidth="10" defaultColWidth="12.6640625" defaultRowHeight="15.75" customHeight="1"/>
  <cols>
    <col min="1" max="3" width="3.44140625" customWidth="1"/>
    <col min="4" max="35" width="4" customWidth="1"/>
  </cols>
  <sheetData>
    <row r="1" spans="1:35" ht="3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5.25" customHeight="1">
      <c r="A2" s="2"/>
      <c r="B2" s="95" t="s">
        <v>0</v>
      </c>
      <c r="C2" s="96"/>
      <c r="D2" s="96"/>
      <c r="E2" s="96"/>
      <c r="F2" s="96"/>
      <c r="G2" s="96"/>
      <c r="H2" s="96"/>
      <c r="I2" s="96"/>
      <c r="J2" s="96"/>
      <c r="K2" s="96"/>
      <c r="L2" s="96"/>
      <c r="M2" s="96"/>
      <c r="N2" s="96"/>
      <c r="O2" s="96"/>
      <c r="P2" s="96"/>
      <c r="Q2" s="96"/>
      <c r="R2" s="96"/>
      <c r="S2" s="96"/>
      <c r="T2" s="96"/>
      <c r="U2" s="96"/>
      <c r="V2" s="96"/>
      <c r="W2" s="96"/>
      <c r="X2" s="96"/>
      <c r="Y2" s="96"/>
      <c r="Z2" s="96"/>
      <c r="AA2" s="97"/>
      <c r="AB2" s="3"/>
      <c r="AC2" s="4"/>
      <c r="AD2" s="4"/>
      <c r="AE2" s="4"/>
      <c r="AF2" s="4"/>
      <c r="AG2" s="4"/>
      <c r="AH2" s="4"/>
      <c r="AI2" s="4"/>
    </row>
    <row r="3" spans="1:35" ht="27" customHeight="1">
      <c r="A3" s="5"/>
      <c r="B3" s="98" t="s">
        <v>1</v>
      </c>
      <c r="C3" s="99"/>
      <c r="D3" s="99"/>
      <c r="E3" s="99"/>
      <c r="F3" s="99"/>
      <c r="G3" s="99"/>
      <c r="H3" s="99"/>
      <c r="I3" s="99"/>
      <c r="J3" s="99"/>
      <c r="K3" s="99"/>
      <c r="L3" s="99"/>
      <c r="M3" s="99"/>
      <c r="N3" s="99"/>
      <c r="O3" s="99"/>
      <c r="P3" s="99"/>
      <c r="Q3" s="99"/>
      <c r="R3" s="99"/>
      <c r="S3" s="99"/>
      <c r="T3" s="99"/>
      <c r="U3" s="99"/>
      <c r="V3" s="99"/>
      <c r="W3" s="99"/>
      <c r="X3" s="99"/>
      <c r="Y3" s="99"/>
      <c r="Z3" s="6"/>
      <c r="AA3" s="6"/>
      <c r="AB3" s="6"/>
      <c r="AC3" s="1"/>
      <c r="AD3" s="1"/>
      <c r="AE3" s="7"/>
      <c r="AF3" s="1"/>
      <c r="AG3" s="1"/>
      <c r="AH3" s="1"/>
      <c r="AI3" s="1"/>
    </row>
    <row r="4" spans="1:35" ht="9.75" customHeight="1">
      <c r="A4" s="8"/>
      <c r="B4" s="9"/>
      <c r="C4" s="9"/>
      <c r="D4" s="9"/>
      <c r="E4" s="9"/>
      <c r="F4" s="9"/>
      <c r="G4" s="10"/>
      <c r="H4" s="9"/>
      <c r="I4" s="9"/>
      <c r="J4" s="9"/>
      <c r="K4" s="9"/>
      <c r="L4" s="9"/>
      <c r="M4" s="9"/>
      <c r="N4" s="9"/>
      <c r="O4" s="9"/>
      <c r="P4" s="9"/>
      <c r="Q4" s="9"/>
      <c r="R4" s="9"/>
      <c r="S4" s="9"/>
      <c r="T4" s="9"/>
      <c r="U4" s="9"/>
      <c r="V4" s="9"/>
      <c r="W4" s="9"/>
      <c r="X4" s="9"/>
      <c r="Y4" s="9"/>
      <c r="Z4" s="9"/>
      <c r="AA4" s="9"/>
      <c r="AB4" s="9"/>
      <c r="AC4" s="11"/>
      <c r="AD4" s="11"/>
      <c r="AE4" s="1"/>
      <c r="AF4" s="1"/>
      <c r="AG4" s="1"/>
      <c r="AH4" s="1"/>
      <c r="AI4" s="1"/>
    </row>
    <row r="5" spans="1:35" ht="21.75" customHeight="1">
      <c r="A5" s="12"/>
      <c r="B5" s="13" t="s">
        <v>2</v>
      </c>
      <c r="C5" s="14" t="s">
        <v>3</v>
      </c>
      <c r="D5" s="13"/>
      <c r="E5" s="15"/>
      <c r="F5" s="13"/>
      <c r="G5" s="14"/>
      <c r="H5" s="13"/>
      <c r="I5" s="13"/>
      <c r="J5" s="13"/>
      <c r="K5" s="12"/>
      <c r="L5" s="12"/>
      <c r="M5" s="12"/>
      <c r="N5" s="12"/>
      <c r="O5" s="12"/>
      <c r="P5" s="12"/>
      <c r="Q5" s="12"/>
      <c r="R5" s="12"/>
      <c r="S5" s="12"/>
      <c r="T5" s="12"/>
      <c r="U5" s="12"/>
      <c r="V5" s="12"/>
      <c r="W5" s="12"/>
      <c r="X5" s="12"/>
      <c r="Y5" s="12"/>
      <c r="Z5" s="16"/>
      <c r="AA5" s="16"/>
      <c r="AB5" s="17"/>
      <c r="AC5" s="16"/>
      <c r="AD5" s="16"/>
      <c r="AE5" s="16"/>
      <c r="AF5" s="16"/>
      <c r="AG5" s="16"/>
      <c r="AH5" s="16"/>
      <c r="AI5" s="16"/>
    </row>
    <row r="6" spans="1:35" ht="24" customHeight="1">
      <c r="A6" s="12"/>
      <c r="B6" s="13" t="s">
        <v>4</v>
      </c>
      <c r="C6" s="14" t="s">
        <v>5</v>
      </c>
      <c r="D6" s="18"/>
      <c r="E6" s="19"/>
      <c r="F6" s="19"/>
      <c r="G6" s="19"/>
      <c r="H6" s="19"/>
      <c r="I6" s="19"/>
      <c r="J6" s="19"/>
      <c r="K6" s="19"/>
      <c r="L6" s="19"/>
      <c r="M6" s="12"/>
      <c r="N6" s="12"/>
      <c r="O6" s="12"/>
      <c r="P6" s="12"/>
      <c r="Q6" s="12"/>
      <c r="R6" s="12"/>
      <c r="S6" s="12"/>
      <c r="T6" s="12"/>
      <c r="U6" s="12"/>
      <c r="V6" s="12"/>
      <c r="W6" s="12"/>
      <c r="X6" s="12"/>
      <c r="Y6" s="12"/>
      <c r="Z6" s="16"/>
      <c r="AA6" s="16"/>
      <c r="AB6" s="17"/>
      <c r="AC6" s="16"/>
      <c r="AD6" s="16"/>
      <c r="AE6" s="16"/>
      <c r="AF6" s="16"/>
      <c r="AG6" s="16"/>
      <c r="AH6" s="16"/>
      <c r="AI6" s="16"/>
    </row>
    <row r="7" spans="1:35" ht="18" customHeight="1">
      <c r="A7" s="20"/>
      <c r="B7" s="21"/>
      <c r="C7" s="21"/>
      <c r="D7" s="21"/>
      <c r="E7" s="21"/>
      <c r="F7" s="22"/>
      <c r="G7" s="22"/>
      <c r="H7" s="22"/>
      <c r="I7" s="22"/>
      <c r="J7" s="22"/>
      <c r="K7" s="22"/>
      <c r="L7" s="22"/>
      <c r="M7" s="22"/>
      <c r="N7" s="22"/>
      <c r="O7" s="22"/>
      <c r="P7" s="22"/>
      <c r="Q7" s="22"/>
      <c r="R7" s="22"/>
      <c r="S7" s="22"/>
      <c r="T7" s="22"/>
      <c r="U7" s="22"/>
      <c r="V7" s="22"/>
      <c r="W7" s="22"/>
      <c r="X7" s="22"/>
      <c r="Y7" s="23"/>
      <c r="Z7" s="24"/>
      <c r="AA7" s="24"/>
      <c r="AB7" s="24"/>
      <c r="AC7" s="24"/>
      <c r="AD7" s="25"/>
      <c r="AE7" s="25"/>
      <c r="AF7" s="25"/>
      <c r="AG7" s="25"/>
      <c r="AH7" s="25"/>
      <c r="AI7" s="25"/>
    </row>
    <row r="8" spans="1:35" ht="15.75" customHeight="1">
      <c r="A8" s="20"/>
      <c r="B8" s="21"/>
      <c r="C8" s="21"/>
      <c r="D8" s="21"/>
      <c r="E8" s="21"/>
      <c r="F8" s="22"/>
      <c r="G8" s="22"/>
      <c r="H8" s="22"/>
      <c r="I8" s="22"/>
      <c r="J8" s="22"/>
      <c r="K8" s="22"/>
      <c r="L8" s="22"/>
      <c r="M8" s="22"/>
      <c r="N8" s="22"/>
      <c r="O8" s="22"/>
      <c r="P8" s="22"/>
      <c r="Q8" s="22"/>
      <c r="R8" s="22"/>
      <c r="S8" s="22"/>
      <c r="T8" s="22"/>
      <c r="U8" s="22"/>
      <c r="V8" s="22"/>
      <c r="W8" s="22"/>
      <c r="X8" s="22"/>
      <c r="Y8" s="25"/>
      <c r="Z8" s="24"/>
      <c r="AA8" s="24"/>
      <c r="AB8" s="24"/>
      <c r="AC8" s="22"/>
      <c r="AD8" s="22"/>
      <c r="AE8" s="22"/>
      <c r="AF8" s="22"/>
      <c r="AG8" s="22"/>
      <c r="AH8" s="22"/>
      <c r="AI8" s="22"/>
    </row>
    <row r="9" spans="1:35" ht="15.75" customHeight="1">
      <c r="A9" s="20"/>
      <c r="B9" s="20" t="s">
        <v>6</v>
      </c>
      <c r="C9" s="21"/>
      <c r="D9" s="21"/>
      <c r="E9" s="21"/>
      <c r="F9" s="22"/>
      <c r="G9" s="22"/>
      <c r="H9" s="22"/>
      <c r="I9" s="22"/>
      <c r="J9" s="22"/>
      <c r="K9" s="22"/>
      <c r="L9" s="22"/>
      <c r="M9" s="22"/>
      <c r="N9" s="22"/>
      <c r="O9" s="22"/>
      <c r="P9" s="22"/>
      <c r="Q9" s="22"/>
      <c r="R9" s="22"/>
      <c r="S9" s="22"/>
      <c r="T9" s="22"/>
      <c r="U9" s="22"/>
      <c r="V9" s="22"/>
      <c r="W9" s="22"/>
      <c r="X9" s="22"/>
      <c r="Y9" s="25"/>
      <c r="Z9" s="24"/>
      <c r="AA9" s="24"/>
      <c r="AB9" s="24"/>
      <c r="AC9" s="22"/>
      <c r="AD9" s="22"/>
      <c r="AE9" s="22"/>
      <c r="AF9" s="22"/>
      <c r="AG9" s="22"/>
      <c r="AH9" s="22"/>
      <c r="AI9" s="22"/>
    </row>
    <row r="10" spans="1:35" ht="13.8">
      <c r="A10" s="20"/>
      <c r="B10" s="100"/>
      <c r="C10" s="99"/>
      <c r="D10" s="101"/>
      <c r="E10" s="102" t="s">
        <v>7</v>
      </c>
      <c r="F10" s="99"/>
      <c r="G10" s="99"/>
      <c r="H10" s="99"/>
      <c r="I10" s="99"/>
      <c r="J10" s="99"/>
      <c r="K10" s="99"/>
      <c r="L10" s="99"/>
      <c r="M10" s="99"/>
      <c r="N10" s="99"/>
      <c r="O10" s="99"/>
      <c r="P10" s="99"/>
      <c r="Q10" s="99"/>
      <c r="R10" s="99"/>
      <c r="S10" s="99"/>
      <c r="T10" s="99"/>
      <c r="U10" s="99"/>
      <c r="V10" s="99"/>
      <c r="W10" s="99"/>
      <c r="X10" s="101"/>
      <c r="Y10" s="26"/>
      <c r="Z10" s="24"/>
      <c r="AA10" s="24"/>
      <c r="AB10" s="24"/>
      <c r="AC10" s="27"/>
      <c r="AD10" s="28"/>
      <c r="AE10" s="28"/>
      <c r="AF10" s="28"/>
      <c r="AG10" s="28"/>
      <c r="AH10" s="28"/>
      <c r="AI10" s="28"/>
    </row>
    <row r="11" spans="1:35" ht="13.2">
      <c r="A11" s="29"/>
      <c r="B11" s="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25"/>
      <c r="AD11" s="25"/>
      <c r="AE11" s="25"/>
      <c r="AF11" s="25"/>
      <c r="AG11" s="25"/>
      <c r="AH11" s="25"/>
      <c r="AI11" s="25"/>
    </row>
    <row r="12" spans="1:35" ht="13.2">
      <c r="A12" s="29"/>
      <c r="B12" s="29"/>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25"/>
      <c r="AD12" s="25"/>
      <c r="AE12" s="25"/>
      <c r="AF12" s="25"/>
      <c r="AG12" s="25"/>
      <c r="AH12" s="25"/>
      <c r="AI12" s="25"/>
    </row>
    <row r="13" spans="1:35" ht="301.5" customHeight="1">
      <c r="A13" s="103"/>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5"/>
      <c r="AC13" s="25"/>
      <c r="AD13" s="25"/>
      <c r="AE13" s="25"/>
      <c r="AF13" s="25"/>
      <c r="AG13" s="25"/>
      <c r="AH13" s="25"/>
      <c r="AI13" s="25"/>
    </row>
  </sheetData>
  <mergeCells count="5">
    <mergeCell ref="B2:AA2"/>
    <mergeCell ref="B3:Y3"/>
    <mergeCell ref="B10:D10"/>
    <mergeCell ref="E10:X10"/>
    <mergeCell ref="A13:AB13"/>
  </mergeCells>
  <hyperlinks>
    <hyperlink ref="B3" r:id="rId1" xr:uid="{00000000-0004-0000-0000-000000000000}"/>
    <hyperlink ref="C5" r:id="rId2" xr:uid="{00000000-0004-0000-0000-000001000000}"/>
    <hyperlink ref="C6"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5B75-4E63-4EE9-A287-49331616351C}">
  <sheetPr>
    <tabColor rgb="FFD5A6BD"/>
    <outlinePr summaryBelow="0" summaryRight="0"/>
  </sheetPr>
  <dimension ref="A1:AT67"/>
  <sheetViews>
    <sheetView tabSelected="1" zoomScale="120" zoomScaleNormal="120" workbookViewId="0">
      <pane xSplit="4" ySplit="1" topLeftCell="E6" activePane="bottomRight" state="frozen"/>
      <selection pane="topRight" activeCell="D1" sqref="D1"/>
      <selection pane="bottomLeft" activeCell="A2" sqref="A2"/>
      <selection pane="bottomRight" activeCell="AT7" sqref="AT7"/>
    </sheetView>
  </sheetViews>
  <sheetFormatPr baseColWidth="10" defaultColWidth="12.6640625" defaultRowHeight="15.75" customHeight="1"/>
  <cols>
    <col min="1" max="1" width="7.33203125" customWidth="1"/>
    <col min="2" max="2" width="30.88671875" style="74" customWidth="1"/>
    <col min="3" max="3" width="11.21875" style="74" customWidth="1"/>
    <col min="4" max="4" width="8.88671875" customWidth="1"/>
    <col min="5" max="5" width="10.6640625" hidden="1" customWidth="1"/>
    <col min="6" max="6" width="33" hidden="1" customWidth="1"/>
    <col min="7" max="7" width="24.33203125" hidden="1" customWidth="1"/>
    <col min="8" max="8" width="25" hidden="1" customWidth="1"/>
    <col min="9" max="12" width="33" hidden="1" customWidth="1"/>
    <col min="13" max="13" width="10.6640625" style="74" customWidth="1"/>
    <col min="14" max="14" width="14.33203125" customWidth="1"/>
    <col min="15" max="20" width="8.33203125" hidden="1" customWidth="1"/>
    <col min="21" max="21" width="10.77734375" customWidth="1"/>
    <col min="22" max="22" width="10.77734375" style="74" customWidth="1"/>
    <col min="23" max="23" width="10.77734375" customWidth="1"/>
    <col min="24" max="24" width="10.109375" style="74" customWidth="1"/>
    <col min="25" max="25" width="10.109375" customWidth="1"/>
    <col min="27" max="27" width="9.88671875" customWidth="1"/>
    <col min="28" max="29" width="9.88671875" hidden="1" customWidth="1"/>
    <col min="30" max="31" width="10.77734375" hidden="1" customWidth="1"/>
    <col min="32" max="39" width="7.77734375" hidden="1" customWidth="1"/>
    <col min="40" max="45" width="10.44140625" hidden="1" customWidth="1"/>
    <col min="46" max="46" width="35.88671875" customWidth="1"/>
  </cols>
  <sheetData>
    <row r="1" spans="1:46" ht="29.55" customHeight="1">
      <c r="A1" s="32" t="s">
        <v>8</v>
      </c>
      <c r="B1" s="33" t="s">
        <v>9</v>
      </c>
      <c r="C1" s="75" t="s">
        <v>128</v>
      </c>
      <c r="D1" s="33" t="s">
        <v>10</v>
      </c>
      <c r="E1" s="34" t="s">
        <v>11</v>
      </c>
      <c r="F1" s="35" t="s">
        <v>12</v>
      </c>
      <c r="G1" s="35" t="s">
        <v>13</v>
      </c>
      <c r="H1" s="35" t="s">
        <v>14</v>
      </c>
      <c r="I1" s="35" t="s">
        <v>15</v>
      </c>
      <c r="J1" s="35" t="s">
        <v>16</v>
      </c>
      <c r="K1" s="35" t="s">
        <v>17</v>
      </c>
      <c r="L1" s="35" t="s">
        <v>18</v>
      </c>
      <c r="M1" s="35" t="s">
        <v>19</v>
      </c>
      <c r="N1" s="36" t="s">
        <v>20</v>
      </c>
      <c r="O1" s="37" t="s">
        <v>21</v>
      </c>
      <c r="P1" s="38" t="s">
        <v>22</v>
      </c>
      <c r="Q1" s="39" t="s">
        <v>23</v>
      </c>
      <c r="R1" s="40" t="s">
        <v>24</v>
      </c>
      <c r="S1" s="41" t="s">
        <v>25</v>
      </c>
      <c r="T1" s="42" t="s">
        <v>26</v>
      </c>
      <c r="U1" s="35" t="s">
        <v>27</v>
      </c>
      <c r="V1" s="35" t="s">
        <v>28</v>
      </c>
      <c r="W1" s="35" t="s">
        <v>29</v>
      </c>
      <c r="X1" s="35" t="s">
        <v>30</v>
      </c>
      <c r="Y1" s="35" t="s">
        <v>31</v>
      </c>
      <c r="Z1" s="35" t="s">
        <v>32</v>
      </c>
      <c r="AA1" s="36" t="s">
        <v>33</v>
      </c>
      <c r="AB1" s="36" t="s">
        <v>34</v>
      </c>
      <c r="AC1" s="35" t="str">
        <f>DATA!J1</f>
        <v>taxomy de bloom</v>
      </c>
      <c r="AD1" s="35" t="str">
        <f>DATA!H1</f>
        <v>utilisation du numérique</v>
      </c>
      <c r="AE1" s="35" t="str">
        <f>DATA!I1</f>
        <v>utilisation du numérique (p-pm)</v>
      </c>
      <c r="AF1" s="43" t="s">
        <v>35</v>
      </c>
      <c r="AG1" s="44" t="s">
        <v>36</v>
      </c>
      <c r="AH1" s="45" t="s">
        <v>37</v>
      </c>
      <c r="AI1" s="46" t="s">
        <v>38</v>
      </c>
      <c r="AJ1" s="47" t="s">
        <v>39</v>
      </c>
      <c r="AK1" s="48" t="s">
        <v>40</v>
      </c>
      <c r="AL1" s="49" t="s">
        <v>41</v>
      </c>
      <c r="AM1" s="50" t="s">
        <v>42</v>
      </c>
      <c r="AN1" s="51" t="s">
        <v>43</v>
      </c>
      <c r="AO1" s="51" t="s">
        <v>44</v>
      </c>
      <c r="AP1" s="52" t="s">
        <v>45</v>
      </c>
      <c r="AQ1" s="52" t="s">
        <v>46</v>
      </c>
      <c r="AR1" s="52" t="s">
        <v>47</v>
      </c>
      <c r="AS1" s="52" t="s">
        <v>48</v>
      </c>
      <c r="AT1" s="77" t="s">
        <v>129</v>
      </c>
    </row>
    <row r="2" spans="1:46" ht="39.6">
      <c r="A2" s="53" t="s">
        <v>167</v>
      </c>
      <c r="B2" s="79" t="s">
        <v>168</v>
      </c>
      <c r="D2" s="55"/>
      <c r="E2" s="54"/>
      <c r="F2" s="54"/>
      <c r="G2" s="54"/>
      <c r="H2" s="54"/>
      <c r="I2" s="55"/>
      <c r="J2" s="55"/>
      <c r="K2" s="54"/>
      <c r="L2" s="54"/>
      <c r="M2" s="55"/>
      <c r="N2" s="57"/>
      <c r="O2" s="56"/>
      <c r="P2" s="56"/>
      <c r="Q2" s="56"/>
      <c r="R2" s="56"/>
      <c r="S2" s="56"/>
      <c r="T2" s="56"/>
      <c r="U2" s="56"/>
      <c r="V2" s="55"/>
      <c r="W2" s="56"/>
      <c r="X2" s="55"/>
      <c r="Y2" s="56"/>
      <c r="Z2" s="57"/>
      <c r="AA2" s="56"/>
      <c r="AB2" s="56"/>
      <c r="AC2" s="56"/>
      <c r="AD2" s="56"/>
      <c r="AE2" s="56"/>
      <c r="AF2" s="56"/>
      <c r="AG2" s="56"/>
      <c r="AH2" s="56"/>
      <c r="AI2" s="56"/>
      <c r="AJ2" s="56"/>
      <c r="AK2" s="56"/>
      <c r="AL2" s="56"/>
      <c r="AM2" s="56"/>
      <c r="AN2" s="57"/>
      <c r="AO2" s="57"/>
      <c r="AP2" s="57"/>
      <c r="AQ2" s="57"/>
      <c r="AR2" s="57"/>
      <c r="AS2" s="57"/>
      <c r="AT2" s="73"/>
    </row>
    <row r="3" spans="1:46" ht="39.6">
      <c r="A3" s="53" t="s">
        <v>169</v>
      </c>
      <c r="B3" s="79" t="s">
        <v>170</v>
      </c>
      <c r="D3" s="55"/>
      <c r="E3" s="54"/>
      <c r="F3" s="54"/>
      <c r="G3" s="54"/>
      <c r="H3" s="54"/>
      <c r="I3" s="55"/>
      <c r="J3" s="55"/>
      <c r="K3" s="54"/>
      <c r="L3" s="54"/>
      <c r="M3" s="55"/>
      <c r="N3" s="57"/>
      <c r="O3" s="56"/>
      <c r="P3" s="56"/>
      <c r="Q3" s="56"/>
      <c r="R3" s="56"/>
      <c r="S3" s="56"/>
      <c r="T3" s="56"/>
      <c r="U3" s="56"/>
      <c r="V3" s="55"/>
      <c r="W3" s="56"/>
      <c r="X3" s="55"/>
      <c r="Y3" s="56"/>
      <c r="Z3" s="57"/>
      <c r="AA3" s="56"/>
      <c r="AB3" s="56"/>
      <c r="AC3" s="56"/>
      <c r="AD3" s="56"/>
      <c r="AE3" s="56"/>
      <c r="AF3" s="56"/>
      <c r="AG3" s="56"/>
      <c r="AH3" s="56"/>
      <c r="AI3" s="56"/>
      <c r="AJ3" s="56"/>
      <c r="AK3" s="56"/>
      <c r="AL3" s="56"/>
      <c r="AM3" s="56"/>
      <c r="AN3" s="57"/>
      <c r="AO3" s="57"/>
      <c r="AP3" s="57"/>
      <c r="AQ3" s="57"/>
      <c r="AR3" s="57"/>
      <c r="AS3" s="57"/>
      <c r="AT3" s="73"/>
    </row>
    <row r="4" spans="1:46" ht="66">
      <c r="A4" s="53" t="s">
        <v>49</v>
      </c>
      <c r="B4" s="79" t="s">
        <v>171</v>
      </c>
      <c r="C4" s="79" t="s">
        <v>172</v>
      </c>
      <c r="D4" s="55">
        <v>10</v>
      </c>
      <c r="E4" s="54"/>
      <c r="F4" s="54"/>
      <c r="G4" s="54"/>
      <c r="H4" s="54"/>
      <c r="I4" s="55"/>
      <c r="J4" s="55"/>
      <c r="K4" s="54"/>
      <c r="L4" s="54"/>
      <c r="M4" s="55" t="s">
        <v>109</v>
      </c>
      <c r="N4" s="94" t="s">
        <v>23</v>
      </c>
      <c r="O4" s="56" t="b">
        <v>0</v>
      </c>
      <c r="P4" s="56" t="b">
        <v>0</v>
      </c>
      <c r="Q4" s="56" t="b">
        <v>0</v>
      </c>
      <c r="R4" s="56" t="b">
        <v>0</v>
      </c>
      <c r="S4" s="56" t="b">
        <v>0</v>
      </c>
      <c r="T4" s="56" t="b">
        <v>0</v>
      </c>
      <c r="U4" s="56" t="s">
        <v>80</v>
      </c>
      <c r="V4" s="55" t="s">
        <v>70</v>
      </c>
      <c r="W4" s="56" t="s">
        <v>61</v>
      </c>
      <c r="X4" s="55" t="s">
        <v>72</v>
      </c>
      <c r="Y4" s="56" t="s">
        <v>63</v>
      </c>
      <c r="Z4" s="57" t="s">
        <v>64</v>
      </c>
      <c r="AA4" s="56" t="s">
        <v>95</v>
      </c>
      <c r="AB4" s="56"/>
      <c r="AC4" s="56"/>
      <c r="AD4" s="56"/>
      <c r="AE4" s="56"/>
      <c r="AF4" s="56" t="b">
        <v>0</v>
      </c>
      <c r="AG4" s="56" t="b">
        <v>0</v>
      </c>
      <c r="AH4" s="56" t="b">
        <v>0</v>
      </c>
      <c r="AI4" s="56" t="b">
        <v>0</v>
      </c>
      <c r="AJ4" s="56" t="b">
        <v>0</v>
      </c>
      <c r="AK4" s="56" t="b">
        <v>0</v>
      </c>
      <c r="AL4" s="56" t="b">
        <v>0</v>
      </c>
      <c r="AM4" s="56" t="b">
        <v>0</v>
      </c>
      <c r="AN4" s="57">
        <f>IF($M4&lt;&gt;"",VLOOKUP($M4,ACTIVITÉS!$1:$41,MATCH(AN$1,ACTIVITÉS!$1:$1,0),FALSE),"")</f>
        <v>1</v>
      </c>
      <c r="AO4" s="57">
        <f>IF($M4&lt;&gt;"",VLOOKUP($M4,ACTIVITÉS!$1:$41,MATCH(AO$1,ACTIVITÉS!$1:$1,0),FALSE),"")</f>
        <v>2</v>
      </c>
      <c r="AP4" s="57">
        <f>IF($M4&lt;&gt;"",VLOOKUP($M4,ACTIVITÉS!$1:$41,MATCH(AP$1,ACTIVITÉS!$1:$1,0),FALSE),"")</f>
        <v>5</v>
      </c>
      <c r="AQ4" s="57">
        <f>IF($M4&lt;&gt;"",VLOOKUP($M4,ACTIVITÉS!$1:$41,MATCH(AQ$1,ACTIVITÉS!$1:$1,0),FALSE),"")</f>
        <v>3</v>
      </c>
      <c r="AR4" s="57">
        <f>IF($M4&lt;&gt;"",VLOOKUP($M4,ACTIVITÉS!$1:$41,MATCH(AR$1,ACTIVITÉS!$1:$1,0),FALSE),"")</f>
        <v>5</v>
      </c>
      <c r="AS4" s="57">
        <f>IF($M4&lt;&gt;"",VLOOKUP($M4,ACTIVITÉS!$1:$41,MATCH(AS$1,ACTIVITÉS!$1:$1,0),FALSE),"")</f>
        <v>1</v>
      </c>
      <c r="AT4" s="73" t="s">
        <v>130</v>
      </c>
    </row>
    <row r="5" spans="1:46" ht="39.6">
      <c r="A5" s="92" t="s">
        <v>50</v>
      </c>
      <c r="B5" s="79" t="s">
        <v>173</v>
      </c>
      <c r="C5" s="79" t="s">
        <v>159</v>
      </c>
      <c r="D5" s="55">
        <v>5</v>
      </c>
      <c r="E5" s="54"/>
      <c r="F5" s="54"/>
      <c r="G5" s="54"/>
      <c r="H5" s="54"/>
      <c r="I5" s="55"/>
      <c r="J5" s="55"/>
      <c r="K5" s="54"/>
      <c r="L5" s="54"/>
      <c r="M5" s="55" t="s">
        <v>109</v>
      </c>
      <c r="N5" s="57" t="s">
        <v>21</v>
      </c>
      <c r="O5" s="56" t="b">
        <v>0</v>
      </c>
      <c r="P5" s="56" t="b">
        <v>0</v>
      </c>
      <c r="Q5" s="56" t="b">
        <v>0</v>
      </c>
      <c r="R5" s="56" t="b">
        <v>0</v>
      </c>
      <c r="S5" s="56" t="b">
        <v>0</v>
      </c>
      <c r="T5" s="56" t="b">
        <v>0</v>
      </c>
      <c r="U5" s="56" t="s">
        <v>59</v>
      </c>
      <c r="V5" s="55" t="s">
        <v>60</v>
      </c>
      <c r="W5" s="56" t="s">
        <v>61</v>
      </c>
      <c r="X5" s="55" t="s">
        <v>72</v>
      </c>
      <c r="Y5" s="56" t="s">
        <v>63</v>
      </c>
      <c r="Z5" s="57" t="s">
        <v>64</v>
      </c>
      <c r="AA5" s="56" t="s">
        <v>68</v>
      </c>
      <c r="AB5" s="56"/>
      <c r="AC5" s="56"/>
      <c r="AD5" s="56"/>
      <c r="AE5" s="56"/>
      <c r="AF5" s="56" t="b">
        <v>0</v>
      </c>
      <c r="AG5" s="56" t="b">
        <v>0</v>
      </c>
      <c r="AH5" s="56" t="b">
        <v>0</v>
      </c>
      <c r="AI5" s="56" t="b">
        <v>0</v>
      </c>
      <c r="AJ5" s="56" t="b">
        <v>0</v>
      </c>
      <c r="AK5" s="56" t="b">
        <v>0</v>
      </c>
      <c r="AL5" s="56" t="b">
        <v>0</v>
      </c>
      <c r="AM5" s="56" t="b">
        <v>0</v>
      </c>
      <c r="AN5" s="57">
        <f>IF($M5&lt;&gt;"",VLOOKUP($M5,ACTIVITÉS!$1:$41,MATCH(AN$1,ACTIVITÉS!$1:$1,0),FALSE),"")</f>
        <v>1</v>
      </c>
      <c r="AO5" s="57">
        <f>IF($M5&lt;&gt;"",VLOOKUP($M5,ACTIVITÉS!$1:$41,MATCH(AO$1,ACTIVITÉS!$1:$1,0),FALSE),"")</f>
        <v>2</v>
      </c>
      <c r="AP5" s="57">
        <f>IF($M5&lt;&gt;"",VLOOKUP($M5,ACTIVITÉS!$1:$41,MATCH(AP$1,ACTIVITÉS!$1:$1,0),FALSE),"")</f>
        <v>5</v>
      </c>
      <c r="AQ5" s="57">
        <f>IF($M5&lt;&gt;"",VLOOKUP($M5,ACTIVITÉS!$1:$41,MATCH(AQ$1,ACTIVITÉS!$1:$1,0),FALSE),"")</f>
        <v>3</v>
      </c>
      <c r="AR5" s="57">
        <f>IF($M5&lt;&gt;"",VLOOKUP($M5,ACTIVITÉS!$1:$41,MATCH(AR$1,ACTIVITÉS!$1:$1,0),FALSE),"")</f>
        <v>5</v>
      </c>
      <c r="AS5" s="57">
        <f>IF($M5&lt;&gt;"",VLOOKUP($M5,ACTIVITÉS!$1:$41,MATCH(AS$1,ACTIVITÉS!$1:$1,0),FALSE),"")</f>
        <v>1</v>
      </c>
      <c r="AT5" s="73" t="s">
        <v>130</v>
      </c>
    </row>
    <row r="6" spans="1:46" ht="224.4">
      <c r="A6" s="92" t="s">
        <v>51</v>
      </c>
      <c r="B6" s="73" t="s">
        <v>174</v>
      </c>
      <c r="C6" s="76" t="s">
        <v>131</v>
      </c>
      <c r="D6" s="55">
        <v>5</v>
      </c>
      <c r="E6" s="54"/>
      <c r="F6" s="54"/>
      <c r="G6" s="54"/>
      <c r="H6" s="54"/>
      <c r="I6" s="55"/>
      <c r="J6" s="55"/>
      <c r="K6" s="54"/>
      <c r="L6" s="54"/>
      <c r="M6" s="55" t="s">
        <v>119</v>
      </c>
      <c r="N6" s="57" t="s">
        <v>21</v>
      </c>
      <c r="O6" s="56" t="b">
        <v>0</v>
      </c>
      <c r="P6" s="56" t="b">
        <v>0</v>
      </c>
      <c r="Q6" s="56" t="b">
        <v>0</v>
      </c>
      <c r="R6" s="56" t="b">
        <v>0</v>
      </c>
      <c r="S6" s="56" t="b">
        <v>0</v>
      </c>
      <c r="T6" s="56" t="b">
        <v>0</v>
      </c>
      <c r="U6" s="56" t="s">
        <v>59</v>
      </c>
      <c r="V6" s="55" t="s">
        <v>60</v>
      </c>
      <c r="W6" s="56" t="s">
        <v>61</v>
      </c>
      <c r="X6" s="55" t="s">
        <v>72</v>
      </c>
      <c r="Y6" s="56" t="s">
        <v>63</v>
      </c>
      <c r="Z6" s="57" t="s">
        <v>64</v>
      </c>
      <c r="AA6" s="56" t="s">
        <v>68</v>
      </c>
      <c r="AB6" s="56"/>
      <c r="AC6" s="56"/>
      <c r="AD6" s="56"/>
      <c r="AE6" s="56"/>
      <c r="AF6" s="56" t="b">
        <v>0</v>
      </c>
      <c r="AG6" s="56" t="b">
        <v>0</v>
      </c>
      <c r="AH6" s="56" t="b">
        <v>0</v>
      </c>
      <c r="AI6" s="56" t="b">
        <v>0</v>
      </c>
      <c r="AJ6" s="56" t="b">
        <v>0</v>
      </c>
      <c r="AK6" s="56" t="b">
        <v>0</v>
      </c>
      <c r="AL6" s="56" t="b">
        <v>0</v>
      </c>
      <c r="AM6" s="56" t="b">
        <v>0</v>
      </c>
      <c r="AN6" s="57">
        <f>IF($M6&lt;&gt;"",VLOOKUP($M6,ACTIVITÉS!$1:$41,MATCH(AN$1,ACTIVITÉS!$1:$1,0),FALSE),"")</f>
        <v>1</v>
      </c>
      <c r="AO6" s="57">
        <f>IF($M6&lt;&gt;"",VLOOKUP($M6,ACTIVITÉS!$1:$41,MATCH(AO$1,ACTIVITÉS!$1:$1,0),FALSE),"")</f>
        <v>2</v>
      </c>
      <c r="AP6" s="57">
        <f>IF($M6&lt;&gt;"",VLOOKUP($M6,ACTIVITÉS!$1:$41,MATCH(AP$1,ACTIVITÉS!$1:$1,0),FALSE),"")</f>
        <v>2</v>
      </c>
      <c r="AQ6" s="57">
        <f>IF($M6&lt;&gt;"",VLOOKUP($M6,ACTIVITÉS!$1:$41,MATCH(AQ$1,ACTIVITÉS!$1:$1,0),FALSE),"")</f>
        <v>3</v>
      </c>
      <c r="AR6" s="57">
        <f>IF($M6&lt;&gt;"",VLOOKUP($M6,ACTIVITÉS!$1:$41,MATCH(AR$1,ACTIVITÉS!$1:$1,0),FALSE),"")</f>
        <v>4</v>
      </c>
      <c r="AS6" s="57">
        <f>IF($M6&lt;&gt;"",VLOOKUP($M6,ACTIVITÉS!$1:$41,MATCH(AS$1,ACTIVITÉS!$1:$1,0),FALSE),"")</f>
        <v>1</v>
      </c>
      <c r="AT6" s="80" t="s">
        <v>178</v>
      </c>
    </row>
    <row r="7" spans="1:46" ht="237.6">
      <c r="A7" s="92" t="s">
        <v>52</v>
      </c>
      <c r="B7" s="73" t="s">
        <v>163</v>
      </c>
      <c r="C7" s="76" t="s">
        <v>160</v>
      </c>
      <c r="D7" s="55">
        <v>5</v>
      </c>
      <c r="E7" s="54"/>
      <c r="F7" s="54"/>
      <c r="G7" s="54"/>
      <c r="H7" s="54"/>
      <c r="I7" s="55"/>
      <c r="J7" s="55"/>
      <c r="K7" s="54"/>
      <c r="L7" s="54"/>
      <c r="M7" s="55" t="s">
        <v>124</v>
      </c>
      <c r="N7" s="57" t="s">
        <v>25</v>
      </c>
      <c r="O7" s="56"/>
      <c r="P7" s="56"/>
      <c r="Q7" s="56"/>
      <c r="R7" s="56"/>
      <c r="S7" s="56"/>
      <c r="T7" s="56"/>
      <c r="U7" s="56" t="s">
        <v>80</v>
      </c>
      <c r="V7" s="55" t="s">
        <v>70</v>
      </c>
      <c r="W7" s="56" t="s">
        <v>61</v>
      </c>
      <c r="X7" s="55" t="s">
        <v>72</v>
      </c>
      <c r="Y7" s="56" t="s">
        <v>63</v>
      </c>
      <c r="Z7" s="57" t="s">
        <v>64</v>
      </c>
      <c r="AA7" s="56" t="s">
        <v>79</v>
      </c>
      <c r="AB7" s="56"/>
      <c r="AC7" s="56"/>
      <c r="AD7" s="56"/>
      <c r="AE7" s="56"/>
      <c r="AF7" s="56"/>
      <c r="AG7" s="56"/>
      <c r="AH7" s="56"/>
      <c r="AI7" s="56"/>
      <c r="AJ7" s="56"/>
      <c r="AK7" s="56"/>
      <c r="AL7" s="56"/>
      <c r="AM7" s="56"/>
      <c r="AN7" s="57"/>
      <c r="AO7" s="57"/>
      <c r="AP7" s="57"/>
      <c r="AQ7" s="57"/>
      <c r="AR7" s="57"/>
      <c r="AS7" s="57"/>
      <c r="AT7" s="80" t="s">
        <v>179</v>
      </c>
    </row>
    <row r="8" spans="1:46" ht="92.4">
      <c r="A8" s="92" t="s">
        <v>53</v>
      </c>
      <c r="B8" s="73" t="s">
        <v>175</v>
      </c>
      <c r="C8" s="73" t="s">
        <v>146</v>
      </c>
      <c r="D8" s="55">
        <v>20</v>
      </c>
      <c r="E8" s="54"/>
      <c r="F8" s="54"/>
      <c r="G8" s="54"/>
      <c r="H8" s="54"/>
      <c r="I8" s="55"/>
      <c r="J8" s="55"/>
      <c r="K8" s="55"/>
      <c r="L8" s="54"/>
      <c r="M8" s="55" t="s">
        <v>101</v>
      </c>
      <c r="N8" s="57" t="s">
        <v>24</v>
      </c>
      <c r="O8" s="56" t="b">
        <v>0</v>
      </c>
      <c r="P8" s="56" t="b">
        <v>0</v>
      </c>
      <c r="Q8" s="56" t="b">
        <v>0</v>
      </c>
      <c r="R8" s="56" t="b">
        <v>0</v>
      </c>
      <c r="S8" s="56" t="b">
        <v>0</v>
      </c>
      <c r="T8" s="56" t="b">
        <v>0</v>
      </c>
      <c r="U8" s="56" t="s">
        <v>69</v>
      </c>
      <c r="V8" s="55" t="s">
        <v>81</v>
      </c>
      <c r="W8" s="56" t="s">
        <v>71</v>
      </c>
      <c r="X8" s="55" t="s">
        <v>72</v>
      </c>
      <c r="Y8" s="56" t="s">
        <v>63</v>
      </c>
      <c r="Z8" s="57" t="s">
        <v>64</v>
      </c>
      <c r="AA8" s="56" t="s">
        <v>79</v>
      </c>
      <c r="AB8" s="56"/>
      <c r="AC8" s="56"/>
      <c r="AD8" s="56"/>
      <c r="AE8" s="56"/>
      <c r="AF8" s="56" t="b">
        <v>0</v>
      </c>
      <c r="AG8" s="56" t="b">
        <v>0</v>
      </c>
      <c r="AH8" s="56" t="b">
        <v>0</v>
      </c>
      <c r="AI8" s="56" t="b">
        <v>0</v>
      </c>
      <c r="AJ8" s="56" t="b">
        <v>0</v>
      </c>
      <c r="AK8" s="56" t="b">
        <v>0</v>
      </c>
      <c r="AL8" s="56" t="b">
        <v>0</v>
      </c>
      <c r="AM8" s="56" t="b">
        <v>0</v>
      </c>
      <c r="AN8" s="57">
        <f>IF($M8&lt;&gt;"",VLOOKUP($M8,ACTIVITÉS!$1:$41,MATCH(AN$1,ACTIVITÉS!$1:$1,0),FALSE),"")</f>
        <v>2</v>
      </c>
      <c r="AO8" s="57">
        <f>IF($M8&lt;&gt;"",VLOOKUP($M8,ACTIVITÉS!$1:$41,MATCH(AO$1,ACTIVITÉS!$1:$1,0),FALSE),"")</f>
        <v>1</v>
      </c>
      <c r="AP8" s="57">
        <f>IF($M8&lt;&gt;"",VLOOKUP($M8,ACTIVITÉS!$1:$41,MATCH(AP$1,ACTIVITÉS!$1:$1,0),FALSE),"")</f>
        <v>1</v>
      </c>
      <c r="AQ8" s="57">
        <f>IF($M8&lt;&gt;"",VLOOKUP($M8,ACTIVITÉS!$1:$41,MATCH(AQ$1,ACTIVITÉS!$1:$1,0),FALSE),"")</f>
        <v>2</v>
      </c>
      <c r="AR8" s="57">
        <f>IF($M8&lt;&gt;"",VLOOKUP($M8,ACTIVITÉS!$1:$41,MATCH(AR$1,ACTIVITÉS!$1:$1,0),FALSE),"")</f>
        <v>2</v>
      </c>
      <c r="AS8" s="57">
        <f>IF($M8&lt;&gt;"",VLOOKUP($M8,ACTIVITÉS!$1:$41,MATCH(AS$1,ACTIVITÉS!$1:$1,0),FALSE),"")</f>
        <v>2</v>
      </c>
      <c r="AT8" s="78" t="s">
        <v>148</v>
      </c>
    </row>
    <row r="9" spans="1:46" s="88" customFormat="1" ht="13.2">
      <c r="A9" s="93" t="s">
        <v>132</v>
      </c>
      <c r="B9" s="83" t="s">
        <v>156</v>
      </c>
      <c r="C9" s="83"/>
      <c r="D9" s="85">
        <v>0</v>
      </c>
      <c r="E9" s="84"/>
      <c r="F9" s="84"/>
      <c r="G9" s="84"/>
      <c r="H9" s="84"/>
      <c r="I9" s="85"/>
      <c r="J9" s="85"/>
      <c r="K9" s="85"/>
      <c r="L9" s="84"/>
      <c r="M9" s="85"/>
      <c r="N9" s="86"/>
      <c r="O9" s="87"/>
      <c r="P9" s="87"/>
      <c r="Q9" s="87"/>
      <c r="R9" s="87"/>
      <c r="S9" s="87"/>
      <c r="T9" s="87"/>
      <c r="U9" s="87"/>
      <c r="V9" s="85"/>
      <c r="W9" s="87"/>
      <c r="X9" s="85"/>
      <c r="Y9" s="87"/>
      <c r="Z9" s="86"/>
      <c r="AA9" s="87"/>
      <c r="AB9" s="87"/>
      <c r="AC9" s="87"/>
      <c r="AD9" s="87"/>
      <c r="AE9" s="87"/>
      <c r="AF9" s="87"/>
      <c r="AG9" s="87"/>
      <c r="AH9" s="87"/>
      <c r="AI9" s="87"/>
      <c r="AJ9" s="87"/>
      <c r="AK9" s="87"/>
      <c r="AL9" s="87"/>
      <c r="AM9" s="87"/>
      <c r="AN9" s="86"/>
      <c r="AO9" s="86"/>
      <c r="AP9" s="86"/>
      <c r="AQ9" s="86"/>
      <c r="AR9" s="86"/>
      <c r="AS9" s="86"/>
      <c r="AT9" s="89"/>
    </row>
    <row r="10" spans="1:46" ht="158.4">
      <c r="A10" s="92" t="s">
        <v>133</v>
      </c>
      <c r="B10" s="73" t="s">
        <v>176</v>
      </c>
      <c r="C10" s="73" t="s">
        <v>147</v>
      </c>
      <c r="D10" s="81">
        <v>15</v>
      </c>
      <c r="E10" s="54"/>
      <c r="F10" s="54"/>
      <c r="G10" s="54"/>
      <c r="H10" s="54"/>
      <c r="I10" s="55"/>
      <c r="J10" s="55"/>
      <c r="K10" s="55"/>
      <c r="L10" s="54"/>
      <c r="M10" s="55" t="s">
        <v>113</v>
      </c>
      <c r="N10" s="57" t="s">
        <v>23</v>
      </c>
      <c r="O10" s="56" t="b">
        <v>0</v>
      </c>
      <c r="P10" s="56" t="b">
        <v>0</v>
      </c>
      <c r="Q10" s="56" t="b">
        <v>0</v>
      </c>
      <c r="R10" s="56" t="b">
        <v>0</v>
      </c>
      <c r="S10" s="56" t="b">
        <v>0</v>
      </c>
      <c r="T10" s="56" t="b">
        <v>0</v>
      </c>
      <c r="U10" s="56" t="s">
        <v>69</v>
      </c>
      <c r="V10" s="55" t="s">
        <v>70</v>
      </c>
      <c r="W10" s="56" t="s">
        <v>71</v>
      </c>
      <c r="X10" s="55" t="s">
        <v>97</v>
      </c>
      <c r="Y10" s="56" t="s">
        <v>63</v>
      </c>
      <c r="Z10" s="57" t="s">
        <v>64</v>
      </c>
      <c r="AA10" s="56" t="s">
        <v>95</v>
      </c>
      <c r="AB10" s="56"/>
      <c r="AC10" s="56"/>
      <c r="AD10" s="56"/>
      <c r="AE10" s="56"/>
      <c r="AF10" s="56" t="b">
        <v>0</v>
      </c>
      <c r="AG10" s="56" t="b">
        <v>0</v>
      </c>
      <c r="AH10" s="56" t="b">
        <v>0</v>
      </c>
      <c r="AI10" s="56" t="b">
        <v>0</v>
      </c>
      <c r="AJ10" s="56" t="b">
        <v>0</v>
      </c>
      <c r="AK10" s="56" t="b">
        <v>0</v>
      </c>
      <c r="AL10" s="56" t="b">
        <v>0</v>
      </c>
      <c r="AM10" s="56" t="b">
        <v>0</v>
      </c>
      <c r="AN10" s="57">
        <f>IF($M10&lt;&gt;"",VLOOKUP($M10,ACTIVITÉS!$1:$41,MATCH(AN$1,ACTIVITÉS!$1:$1,0),FALSE),"")</f>
        <v>5</v>
      </c>
      <c r="AO10" s="57">
        <f>IF($M10&lt;&gt;"",VLOOKUP($M10,ACTIVITÉS!$1:$41,MATCH(AO$1,ACTIVITÉS!$1:$1,0),FALSE),"")</f>
        <v>1</v>
      </c>
      <c r="AP10" s="57">
        <f>IF($M10&lt;&gt;"",VLOOKUP($M10,ACTIVITÉS!$1:$41,MATCH(AP$1,ACTIVITÉS!$1:$1,0),FALSE),"")</f>
        <v>2</v>
      </c>
      <c r="AQ10" s="57">
        <f>IF($M10&lt;&gt;"",VLOOKUP($M10,ACTIVITÉS!$1:$41,MATCH(AQ$1,ACTIVITÉS!$1:$1,0),FALSE),"")</f>
        <v>4</v>
      </c>
      <c r="AR10" s="57">
        <f>IF($M10&lt;&gt;"",VLOOKUP($M10,ACTIVITÉS!$1:$41,MATCH(AR$1,ACTIVITÉS!$1:$1,0),FALSE),"")</f>
        <v>1</v>
      </c>
      <c r="AS10" s="57">
        <f>IF($M10&lt;&gt;"",VLOOKUP($M10,ACTIVITÉS!$1:$41,MATCH(AS$1,ACTIVITÉS!$1:$1,0),FALSE),"")</f>
        <v>5</v>
      </c>
      <c r="AT10" s="81" t="s">
        <v>149</v>
      </c>
    </row>
    <row r="11" spans="1:46" ht="52.8">
      <c r="A11" s="92" t="s">
        <v>134</v>
      </c>
      <c r="B11" s="73" t="s">
        <v>177</v>
      </c>
      <c r="C11" s="73" t="s">
        <v>164</v>
      </c>
      <c r="D11" s="81">
        <v>15</v>
      </c>
      <c r="E11" s="54"/>
      <c r="F11" s="54"/>
      <c r="G11" s="54"/>
      <c r="H11" s="54"/>
      <c r="I11" s="55"/>
      <c r="J11" s="55"/>
      <c r="K11" s="55"/>
      <c r="L11" s="54"/>
      <c r="M11" s="55" t="s">
        <v>124</v>
      </c>
      <c r="N11" s="57" t="s">
        <v>26</v>
      </c>
      <c r="O11" s="56"/>
      <c r="P11" s="56"/>
      <c r="Q11" s="56"/>
      <c r="R11" s="56"/>
      <c r="S11" s="56"/>
      <c r="T11" s="56"/>
      <c r="U11" s="56" t="s">
        <v>69</v>
      </c>
      <c r="V11" s="55" t="s">
        <v>81</v>
      </c>
      <c r="W11" s="56" t="s">
        <v>61</v>
      </c>
      <c r="X11" s="55" t="s">
        <v>72</v>
      </c>
      <c r="Y11" s="56" t="s">
        <v>63</v>
      </c>
      <c r="Z11" s="57" t="s">
        <v>64</v>
      </c>
      <c r="AA11" s="56" t="s">
        <v>89</v>
      </c>
      <c r="AB11" s="56"/>
      <c r="AC11" s="56"/>
      <c r="AD11" s="56"/>
      <c r="AE11" s="56"/>
      <c r="AF11" s="56"/>
      <c r="AG11" s="56"/>
      <c r="AH11" s="56"/>
      <c r="AI11" s="56"/>
      <c r="AJ11" s="56"/>
      <c r="AK11" s="56"/>
      <c r="AL11" s="56"/>
      <c r="AM11" s="56"/>
      <c r="AN11" s="57"/>
      <c r="AO11" s="57"/>
      <c r="AP11" s="57"/>
      <c r="AQ11" s="57"/>
      <c r="AR11" s="57"/>
      <c r="AS11" s="57"/>
      <c r="AT11" s="81"/>
    </row>
    <row r="12" spans="1:46" ht="92.4">
      <c r="A12" s="92" t="s">
        <v>135</v>
      </c>
      <c r="B12" s="79" t="s">
        <v>165</v>
      </c>
      <c r="C12" s="91" t="s">
        <v>162</v>
      </c>
      <c r="D12" s="78">
        <v>2</v>
      </c>
      <c r="M12" s="55" t="s">
        <v>101</v>
      </c>
      <c r="N12" s="57" t="s">
        <v>25</v>
      </c>
      <c r="U12" s="56" t="s">
        <v>69</v>
      </c>
      <c r="V12" s="55" t="s">
        <v>81</v>
      </c>
      <c r="W12" s="56" t="s">
        <v>61</v>
      </c>
      <c r="X12" s="55" t="s">
        <v>72</v>
      </c>
      <c r="Y12" s="56" t="s">
        <v>63</v>
      </c>
      <c r="Z12" s="57" t="s">
        <v>64</v>
      </c>
      <c r="AA12" s="56" t="s">
        <v>79</v>
      </c>
      <c r="AT12" s="78" t="s">
        <v>153</v>
      </c>
    </row>
    <row r="13" spans="1:46" ht="79.2">
      <c r="A13" s="92" t="s">
        <v>161</v>
      </c>
      <c r="B13" s="73" t="s">
        <v>166</v>
      </c>
      <c r="C13" s="90" t="s">
        <v>154</v>
      </c>
      <c r="D13" s="55">
        <v>3</v>
      </c>
      <c r="E13" s="54"/>
      <c r="F13" s="54"/>
      <c r="G13" s="54"/>
      <c r="H13" s="54"/>
      <c r="I13" s="55"/>
      <c r="J13" s="55"/>
      <c r="K13" s="55"/>
      <c r="L13" s="54"/>
      <c r="M13" s="55" t="s">
        <v>122</v>
      </c>
      <c r="N13" s="57" t="s">
        <v>23</v>
      </c>
      <c r="O13" s="56" t="b">
        <v>0</v>
      </c>
      <c r="P13" s="56" t="b">
        <v>0</v>
      </c>
      <c r="Q13" s="56" t="b">
        <v>0</v>
      </c>
      <c r="R13" s="56" t="b">
        <v>0</v>
      </c>
      <c r="S13" s="56" t="b">
        <v>0</v>
      </c>
      <c r="T13" s="56" t="b">
        <v>0</v>
      </c>
      <c r="U13" s="56" t="s">
        <v>69</v>
      </c>
      <c r="V13" s="55" t="s">
        <v>81</v>
      </c>
      <c r="W13" s="56" t="s">
        <v>61</v>
      </c>
      <c r="X13" s="55" t="s">
        <v>72</v>
      </c>
      <c r="Y13" s="56" t="s">
        <v>63</v>
      </c>
      <c r="Z13" s="57" t="s">
        <v>84</v>
      </c>
      <c r="AA13" s="56" t="s">
        <v>79</v>
      </c>
      <c r="AB13" s="56"/>
      <c r="AC13" s="56"/>
      <c r="AD13" s="56"/>
      <c r="AE13" s="56"/>
      <c r="AF13" s="56" t="b">
        <v>0</v>
      </c>
      <c r="AG13" s="56" t="b">
        <v>0</v>
      </c>
      <c r="AH13" s="56" t="b">
        <v>0</v>
      </c>
      <c r="AI13" s="56" t="b">
        <v>0</v>
      </c>
      <c r="AJ13" s="56" t="b">
        <v>0</v>
      </c>
      <c r="AK13" s="56" t="b">
        <v>0</v>
      </c>
      <c r="AL13" s="56" t="b">
        <v>0</v>
      </c>
      <c r="AM13" s="56" t="b">
        <v>0</v>
      </c>
      <c r="AN13" s="57">
        <f>IF($M13&lt;&gt;"",VLOOKUP($M13,ACTIVITÉS!$1:$41,MATCH(AN$1,ACTIVITÉS!$1:$1,0),FALSE),"")</f>
        <v>5</v>
      </c>
      <c r="AO13" s="57">
        <f>IF($M13&lt;&gt;"",VLOOKUP($M13,ACTIVITÉS!$1:$41,MATCH(AO$1,ACTIVITÉS!$1:$1,0),FALSE),"")</f>
        <v>3</v>
      </c>
      <c r="AP13" s="57">
        <f>IF($M13&lt;&gt;"",VLOOKUP($M13,ACTIVITÉS!$1:$41,MATCH(AP$1,ACTIVITÉS!$1:$1,0),FALSE),"")</f>
        <v>2</v>
      </c>
      <c r="AQ13" s="57">
        <f>IF($M13&lt;&gt;"",VLOOKUP($M13,ACTIVITÉS!$1:$41,MATCH(AQ$1,ACTIVITÉS!$1:$1,0),FALSE),"")</f>
        <v>2</v>
      </c>
      <c r="AR13" s="57">
        <f>IF($M13&lt;&gt;"",VLOOKUP($M13,ACTIVITÉS!$1:$41,MATCH(AR$1,ACTIVITÉS!$1:$1,0),FALSE),"")</f>
        <v>1</v>
      </c>
      <c r="AS13" s="57">
        <f>IF($M13&lt;&gt;"",VLOOKUP($M13,ACTIVITÉS!$1:$41,MATCH(AS$1,ACTIVITÉS!$1:$1,0),FALSE),"")</f>
        <v>4</v>
      </c>
      <c r="AT13" s="78" t="s">
        <v>155</v>
      </c>
    </row>
    <row r="14" spans="1:46" ht="15.75" customHeight="1">
      <c r="A14" s="53" t="s">
        <v>136</v>
      </c>
      <c r="B14" s="54"/>
      <c r="C14" s="54"/>
      <c r="D14" s="82">
        <f>SUM(D2:D13)</f>
        <v>80</v>
      </c>
      <c r="E14" s="54"/>
      <c r="F14" s="54"/>
      <c r="G14" s="54"/>
      <c r="H14" s="54"/>
      <c r="I14" s="55"/>
      <c r="J14" s="55"/>
      <c r="K14" s="55"/>
      <c r="L14" s="54"/>
      <c r="M14" s="55"/>
      <c r="N14" s="57"/>
      <c r="O14" s="56" t="b">
        <v>0</v>
      </c>
      <c r="P14" s="56" t="b">
        <v>0</v>
      </c>
      <c r="Q14" s="56" t="b">
        <v>0</v>
      </c>
      <c r="R14" s="56" t="b">
        <v>0</v>
      </c>
      <c r="S14" s="56" t="b">
        <v>0</v>
      </c>
      <c r="T14" s="56" t="b">
        <v>0</v>
      </c>
      <c r="U14" s="56"/>
      <c r="V14" s="55"/>
      <c r="W14" s="56"/>
      <c r="X14" s="55"/>
      <c r="Y14" s="56"/>
      <c r="Z14" s="57"/>
      <c r="AA14" s="56"/>
      <c r="AB14" s="56"/>
      <c r="AC14" s="56"/>
      <c r="AD14" s="56"/>
      <c r="AE14" s="56"/>
      <c r="AF14" s="56" t="b">
        <v>0</v>
      </c>
      <c r="AG14" s="56" t="b">
        <v>0</v>
      </c>
      <c r="AH14" s="56" t="b">
        <v>0</v>
      </c>
      <c r="AI14" s="56" t="b">
        <v>0</v>
      </c>
      <c r="AJ14" s="56" t="b">
        <v>0</v>
      </c>
      <c r="AK14" s="56" t="b">
        <v>0</v>
      </c>
      <c r="AL14" s="56" t="b">
        <v>0</v>
      </c>
      <c r="AM14" s="56" t="b">
        <v>0</v>
      </c>
      <c r="AN14" s="57" t="str">
        <f>IF($M14&lt;&gt;"",VLOOKUP($M14,ACTIVITÉS!$1:$41,MATCH(AN$1,ACTIVITÉS!$1:$1,0),FALSE),"")</f>
        <v/>
      </c>
      <c r="AO14" s="57" t="str">
        <f>IF($M14&lt;&gt;"",VLOOKUP($M14,ACTIVITÉS!$1:$41,MATCH(AO$1,ACTIVITÉS!$1:$1,0),FALSE),"")</f>
        <v/>
      </c>
      <c r="AP14" s="57" t="str">
        <f>IF($M14&lt;&gt;"",VLOOKUP($M14,ACTIVITÉS!$1:$41,MATCH(AP$1,ACTIVITÉS!$1:$1,0),FALSE),"")</f>
        <v/>
      </c>
      <c r="AQ14" s="57" t="str">
        <f>IF($M14&lt;&gt;"",VLOOKUP($M14,ACTIVITÉS!$1:$41,MATCH(AQ$1,ACTIVITÉS!$1:$1,0),FALSE),"")</f>
        <v/>
      </c>
      <c r="AR14" s="57" t="str">
        <f>IF($M14&lt;&gt;"",VLOOKUP($M14,ACTIVITÉS!$1:$41,MATCH(AR$1,ACTIVITÉS!$1:$1,0),FALSE),"")</f>
        <v/>
      </c>
      <c r="AS14" s="57" t="str">
        <f>IF($M14&lt;&gt;"",VLOOKUP($M14,ACTIVITÉS!$1:$41,MATCH(AS$1,ACTIVITÉS!$1:$1,0),FALSE),"")</f>
        <v/>
      </c>
      <c r="AT14" s="55"/>
    </row>
    <row r="15" spans="1:46" ht="15.75" customHeight="1">
      <c r="A15" s="53" t="s">
        <v>137</v>
      </c>
      <c r="B15" s="54"/>
      <c r="C15" s="54"/>
      <c r="D15" s="55"/>
      <c r="E15" s="54"/>
      <c r="F15" s="54"/>
      <c r="G15" s="54"/>
      <c r="H15" s="54"/>
      <c r="I15" s="55"/>
      <c r="J15" s="55"/>
      <c r="K15" s="55"/>
      <c r="L15" s="54"/>
      <c r="M15" s="55"/>
      <c r="N15" s="57"/>
      <c r="O15" s="56" t="b">
        <v>0</v>
      </c>
      <c r="P15" s="56" t="b">
        <v>0</v>
      </c>
      <c r="Q15" s="56" t="b">
        <v>0</v>
      </c>
      <c r="R15" s="56" t="b">
        <v>0</v>
      </c>
      <c r="S15" s="56" t="b">
        <v>0</v>
      </c>
      <c r="T15" s="56" t="b">
        <v>0</v>
      </c>
      <c r="U15" s="56"/>
      <c r="V15" s="55"/>
      <c r="W15" s="56"/>
      <c r="X15" s="55"/>
      <c r="Y15" s="56"/>
      <c r="Z15" s="57"/>
      <c r="AA15" s="56"/>
      <c r="AB15" s="56"/>
      <c r="AC15" s="56"/>
      <c r="AD15" s="56"/>
      <c r="AE15" s="56"/>
      <c r="AF15" s="56" t="b">
        <v>0</v>
      </c>
      <c r="AG15" s="56" t="b">
        <v>0</v>
      </c>
      <c r="AH15" s="56" t="b">
        <v>0</v>
      </c>
      <c r="AI15" s="56" t="b">
        <v>0</v>
      </c>
      <c r="AJ15" s="56" t="b">
        <v>0</v>
      </c>
      <c r="AK15" s="56" t="b">
        <v>0</v>
      </c>
      <c r="AL15" s="56" t="b">
        <v>0</v>
      </c>
      <c r="AM15" s="56" t="b">
        <v>0</v>
      </c>
      <c r="AN15" s="57" t="str">
        <f>IF($M15&lt;&gt;"",VLOOKUP($M15,ACTIVITÉS!$1:$41,MATCH(AN$1,ACTIVITÉS!$1:$1,0),FALSE),"")</f>
        <v/>
      </c>
      <c r="AO15" s="57" t="str">
        <f>IF($M15&lt;&gt;"",VLOOKUP($M15,ACTIVITÉS!$1:$41,MATCH(AO$1,ACTIVITÉS!$1:$1,0),FALSE),"")</f>
        <v/>
      </c>
      <c r="AP15" s="57" t="str">
        <f>IF($M15&lt;&gt;"",VLOOKUP($M15,ACTIVITÉS!$1:$41,MATCH(AP$1,ACTIVITÉS!$1:$1,0),FALSE),"")</f>
        <v/>
      </c>
      <c r="AQ15" s="57" t="str">
        <f>IF($M15&lt;&gt;"",VLOOKUP($M15,ACTIVITÉS!$1:$41,MATCH(AQ$1,ACTIVITÉS!$1:$1,0),FALSE),"")</f>
        <v/>
      </c>
      <c r="AR15" s="57" t="str">
        <f>IF($M15&lt;&gt;"",VLOOKUP($M15,ACTIVITÉS!$1:$41,MATCH(AR$1,ACTIVITÉS!$1:$1,0),FALSE),"")</f>
        <v/>
      </c>
      <c r="AS15" s="57" t="str">
        <f>IF($M15&lt;&gt;"",VLOOKUP($M15,ACTIVITÉS!$1:$41,MATCH(AS$1,ACTIVITÉS!$1:$1,0),FALSE),"")</f>
        <v/>
      </c>
      <c r="AT15" s="55"/>
    </row>
    <row r="16" spans="1:46" ht="15.75" customHeight="1">
      <c r="A16" s="53" t="s">
        <v>138</v>
      </c>
      <c r="B16" s="57" t="s">
        <v>157</v>
      </c>
      <c r="C16" s="54"/>
      <c r="D16" s="55"/>
      <c r="E16" s="54"/>
      <c r="F16" s="54"/>
      <c r="G16" s="54"/>
      <c r="H16" s="54"/>
      <c r="I16" s="55"/>
      <c r="J16" s="55"/>
      <c r="K16" s="55"/>
      <c r="L16" s="54"/>
      <c r="M16" s="55"/>
      <c r="N16" s="57"/>
      <c r="O16" s="56" t="b">
        <v>0</v>
      </c>
      <c r="P16" s="56" t="b">
        <v>0</v>
      </c>
      <c r="Q16" s="56" t="b">
        <v>0</v>
      </c>
      <c r="R16" s="56" t="b">
        <v>0</v>
      </c>
      <c r="S16" s="56" t="b">
        <v>0</v>
      </c>
      <c r="T16" s="56" t="b">
        <v>0</v>
      </c>
      <c r="U16" s="56"/>
      <c r="V16" s="55"/>
      <c r="W16" s="56"/>
      <c r="X16" s="55"/>
      <c r="Y16" s="56"/>
      <c r="Z16" s="57"/>
      <c r="AA16" s="56"/>
      <c r="AB16" s="56"/>
      <c r="AC16" s="56"/>
      <c r="AD16" s="56"/>
      <c r="AE16" s="56"/>
      <c r="AF16" s="56" t="b">
        <v>0</v>
      </c>
      <c r="AG16" s="56" t="b">
        <v>0</v>
      </c>
      <c r="AH16" s="56" t="b">
        <v>0</v>
      </c>
      <c r="AI16" s="56" t="b">
        <v>0</v>
      </c>
      <c r="AJ16" s="56" t="b">
        <v>0</v>
      </c>
      <c r="AK16" s="56" t="b">
        <v>0</v>
      </c>
      <c r="AL16" s="56" t="b">
        <v>0</v>
      </c>
      <c r="AM16" s="56" t="b">
        <v>0</v>
      </c>
      <c r="AN16" s="57" t="str">
        <f>IF($M16&lt;&gt;"",VLOOKUP($M16,ACTIVITÉS!$1:$41,MATCH(AN$1,ACTIVITÉS!$1:$1,0),FALSE),"")</f>
        <v/>
      </c>
      <c r="AO16" s="57" t="str">
        <f>IF($M16&lt;&gt;"",VLOOKUP($M16,ACTIVITÉS!$1:$41,MATCH(AO$1,ACTIVITÉS!$1:$1,0),FALSE),"")</f>
        <v/>
      </c>
      <c r="AP16" s="57" t="str">
        <f>IF($M16&lt;&gt;"",VLOOKUP($M16,ACTIVITÉS!$1:$41,MATCH(AP$1,ACTIVITÉS!$1:$1,0),FALSE),"")</f>
        <v/>
      </c>
      <c r="AQ16" s="57" t="str">
        <f>IF($M16&lt;&gt;"",VLOOKUP($M16,ACTIVITÉS!$1:$41,MATCH(AQ$1,ACTIVITÉS!$1:$1,0),FALSE),"")</f>
        <v/>
      </c>
      <c r="AR16" s="57" t="str">
        <f>IF($M16&lt;&gt;"",VLOOKUP($M16,ACTIVITÉS!$1:$41,MATCH(AR$1,ACTIVITÉS!$1:$1,0),FALSE),"")</f>
        <v/>
      </c>
      <c r="AS16" s="57" t="str">
        <f>IF($M16&lt;&gt;"",VLOOKUP($M16,ACTIVITÉS!$1:$41,MATCH(AS$1,ACTIVITÉS!$1:$1,0),FALSE),"")</f>
        <v/>
      </c>
      <c r="AT16" s="55"/>
    </row>
    <row r="17" spans="1:46" ht="15.75" customHeight="1">
      <c r="A17" s="53" t="s">
        <v>139</v>
      </c>
      <c r="B17" s="54"/>
      <c r="C17" s="54"/>
      <c r="D17" s="55"/>
      <c r="E17" s="54"/>
      <c r="F17" s="54"/>
      <c r="G17" s="54"/>
      <c r="H17" s="54"/>
      <c r="I17" s="55"/>
      <c r="J17" s="55"/>
      <c r="K17" s="55"/>
      <c r="L17" s="54"/>
      <c r="M17" s="55"/>
      <c r="N17" s="57"/>
      <c r="O17" s="56" t="b">
        <v>0</v>
      </c>
      <c r="P17" s="56" t="b">
        <v>0</v>
      </c>
      <c r="Q17" s="56" t="b">
        <v>0</v>
      </c>
      <c r="R17" s="56" t="b">
        <v>0</v>
      </c>
      <c r="S17" s="56" t="b">
        <v>0</v>
      </c>
      <c r="T17" s="56" t="b">
        <v>0</v>
      </c>
      <c r="U17" s="56"/>
      <c r="V17" s="55"/>
      <c r="W17" s="56"/>
      <c r="X17" s="55"/>
      <c r="Y17" s="56"/>
      <c r="Z17" s="57"/>
      <c r="AA17" s="56"/>
      <c r="AB17" s="56"/>
      <c r="AC17" s="56"/>
      <c r="AD17" s="56"/>
      <c r="AE17" s="56"/>
      <c r="AF17" s="56" t="b">
        <v>0</v>
      </c>
      <c r="AG17" s="56" t="b">
        <v>0</v>
      </c>
      <c r="AH17" s="56" t="b">
        <v>0</v>
      </c>
      <c r="AI17" s="56" t="b">
        <v>0</v>
      </c>
      <c r="AJ17" s="56" t="b">
        <v>0</v>
      </c>
      <c r="AK17" s="56" t="b">
        <v>0</v>
      </c>
      <c r="AL17" s="56" t="b">
        <v>0</v>
      </c>
      <c r="AM17" s="56" t="b">
        <v>0</v>
      </c>
      <c r="AN17" s="57" t="str">
        <f>IF($M17&lt;&gt;"",VLOOKUP($M17,ACTIVITÉS!$1:$41,MATCH(AN$1,ACTIVITÉS!$1:$1,0),FALSE),"")</f>
        <v/>
      </c>
      <c r="AO17" s="57" t="str">
        <f>IF($M17&lt;&gt;"",VLOOKUP($M17,ACTIVITÉS!$1:$41,MATCH(AO$1,ACTIVITÉS!$1:$1,0),FALSE),"")</f>
        <v/>
      </c>
      <c r="AP17" s="57" t="str">
        <f>IF($M17&lt;&gt;"",VLOOKUP($M17,ACTIVITÉS!$1:$41,MATCH(AP$1,ACTIVITÉS!$1:$1,0),FALSE),"")</f>
        <v/>
      </c>
      <c r="AQ17" s="57" t="str">
        <f>IF($M17&lt;&gt;"",VLOOKUP($M17,ACTIVITÉS!$1:$41,MATCH(AQ$1,ACTIVITÉS!$1:$1,0),FALSE),"")</f>
        <v/>
      </c>
      <c r="AR17" s="57" t="str">
        <f>IF($M17&lt;&gt;"",VLOOKUP($M17,ACTIVITÉS!$1:$41,MATCH(AR$1,ACTIVITÉS!$1:$1,0),FALSE),"")</f>
        <v/>
      </c>
      <c r="AS17" s="57" t="str">
        <f>IF($M17&lt;&gt;"",VLOOKUP($M17,ACTIVITÉS!$1:$41,MATCH(AS$1,ACTIVITÉS!$1:$1,0),FALSE),"")</f>
        <v/>
      </c>
      <c r="AT17" s="55"/>
    </row>
    <row r="18" spans="1:46" ht="15.75" customHeight="1">
      <c r="A18" s="53" t="s">
        <v>140</v>
      </c>
      <c r="B18" s="54"/>
      <c r="C18" s="54"/>
      <c r="D18" s="55"/>
      <c r="E18" s="54"/>
      <c r="F18" s="54"/>
      <c r="G18" s="54"/>
      <c r="H18" s="54"/>
      <c r="I18" s="55"/>
      <c r="J18" s="55"/>
      <c r="K18" s="55"/>
      <c r="L18" s="54"/>
      <c r="M18" s="55"/>
      <c r="N18" s="57"/>
      <c r="O18" s="56" t="b">
        <v>0</v>
      </c>
      <c r="P18" s="56" t="b">
        <v>0</v>
      </c>
      <c r="Q18" s="56" t="b">
        <v>0</v>
      </c>
      <c r="R18" s="56" t="b">
        <v>0</v>
      </c>
      <c r="S18" s="56" t="b">
        <v>0</v>
      </c>
      <c r="T18" s="56" t="b">
        <v>0</v>
      </c>
      <c r="U18" s="56"/>
      <c r="V18" s="55"/>
      <c r="W18" s="56"/>
      <c r="X18" s="55"/>
      <c r="Y18" s="56"/>
      <c r="Z18" s="57"/>
      <c r="AA18" s="56"/>
      <c r="AB18" s="56"/>
      <c r="AC18" s="56"/>
      <c r="AD18" s="56"/>
      <c r="AE18" s="56"/>
      <c r="AF18" s="56" t="b">
        <v>0</v>
      </c>
      <c r="AG18" s="56" t="b">
        <v>0</v>
      </c>
      <c r="AH18" s="56" t="b">
        <v>0</v>
      </c>
      <c r="AI18" s="56" t="b">
        <v>0</v>
      </c>
      <c r="AJ18" s="56" t="b">
        <v>0</v>
      </c>
      <c r="AK18" s="56" t="b">
        <v>0</v>
      </c>
      <c r="AL18" s="56" t="b">
        <v>0</v>
      </c>
      <c r="AM18" s="56" t="b">
        <v>0</v>
      </c>
      <c r="AN18" s="57" t="str">
        <f>IF($M18&lt;&gt;"",VLOOKUP($M18,ACTIVITÉS!$1:$41,MATCH(AN$1,ACTIVITÉS!$1:$1,0),FALSE),"")</f>
        <v/>
      </c>
      <c r="AO18" s="57" t="str">
        <f>IF($M18&lt;&gt;"",VLOOKUP($M18,ACTIVITÉS!$1:$41,MATCH(AO$1,ACTIVITÉS!$1:$1,0),FALSE),"")</f>
        <v/>
      </c>
      <c r="AP18" s="57" t="str">
        <f>IF($M18&lt;&gt;"",VLOOKUP($M18,ACTIVITÉS!$1:$41,MATCH(AP$1,ACTIVITÉS!$1:$1,0),FALSE),"")</f>
        <v/>
      </c>
      <c r="AQ18" s="57" t="str">
        <f>IF($M18&lt;&gt;"",VLOOKUP($M18,ACTIVITÉS!$1:$41,MATCH(AQ$1,ACTIVITÉS!$1:$1,0),FALSE),"")</f>
        <v/>
      </c>
      <c r="AR18" s="57" t="str">
        <f>IF($M18&lt;&gt;"",VLOOKUP($M18,ACTIVITÉS!$1:$41,MATCH(AR$1,ACTIVITÉS!$1:$1,0),FALSE),"")</f>
        <v/>
      </c>
      <c r="AS18" s="57" t="str">
        <f>IF($M18&lt;&gt;"",VLOOKUP($M18,ACTIVITÉS!$1:$41,MATCH(AS$1,ACTIVITÉS!$1:$1,0),FALSE),"")</f>
        <v/>
      </c>
      <c r="AT18" s="55"/>
    </row>
    <row r="19" spans="1:46" ht="66">
      <c r="A19" s="53" t="s">
        <v>53</v>
      </c>
      <c r="B19" s="73" t="s">
        <v>145</v>
      </c>
      <c r="C19" s="73" t="s">
        <v>143</v>
      </c>
      <c r="D19" s="55">
        <v>10</v>
      </c>
      <c r="E19" s="54"/>
      <c r="F19" s="54"/>
      <c r="G19" s="54"/>
      <c r="H19" s="54"/>
      <c r="I19" s="55"/>
      <c r="J19" s="55"/>
      <c r="K19" s="55"/>
      <c r="L19" s="54"/>
      <c r="M19" s="55" t="s">
        <v>25</v>
      </c>
      <c r="N19" s="57" t="s">
        <v>25</v>
      </c>
      <c r="O19" s="56" t="b">
        <v>0</v>
      </c>
      <c r="P19" s="56" t="b">
        <v>0</v>
      </c>
      <c r="Q19" s="56" t="b">
        <v>0</v>
      </c>
      <c r="R19" s="56" t="b">
        <v>0</v>
      </c>
      <c r="S19" s="56" t="b">
        <v>0</v>
      </c>
      <c r="T19" s="56" t="b">
        <v>0</v>
      </c>
      <c r="U19" s="56" t="s">
        <v>69</v>
      </c>
      <c r="V19" s="55" t="s">
        <v>70</v>
      </c>
      <c r="W19" s="56" t="s">
        <v>61</v>
      </c>
      <c r="X19" s="55" t="s">
        <v>72</v>
      </c>
      <c r="Y19" s="56" t="s">
        <v>63</v>
      </c>
      <c r="Z19" s="57" t="s">
        <v>74</v>
      </c>
      <c r="AA19" s="56" t="s">
        <v>95</v>
      </c>
      <c r="AB19" s="56"/>
      <c r="AC19" s="56"/>
      <c r="AD19" s="56"/>
      <c r="AE19" s="56"/>
      <c r="AF19" s="56" t="b">
        <v>0</v>
      </c>
      <c r="AG19" s="56" t="b">
        <v>0</v>
      </c>
      <c r="AH19" s="56" t="b">
        <v>0</v>
      </c>
      <c r="AI19" s="56" t="b">
        <v>0</v>
      </c>
      <c r="AJ19" s="56" t="b">
        <v>0</v>
      </c>
      <c r="AK19" s="56" t="b">
        <v>0</v>
      </c>
      <c r="AL19" s="56" t="b">
        <v>0</v>
      </c>
      <c r="AM19" s="56" t="b">
        <v>0</v>
      </c>
      <c r="AN19" s="57">
        <f>IF($M19&lt;&gt;"",VLOOKUP($M19,ACTIVITÉS!$1:$41,MATCH(AN$1,ACTIVITÉS!$1:$1,0),FALSE),"")</f>
        <v>1</v>
      </c>
      <c r="AO19" s="57">
        <f>IF($M19&lt;&gt;"",VLOOKUP($M19,ACTIVITÉS!$1:$41,MATCH(AO$1,ACTIVITÉS!$1:$1,0),FALSE),"")</f>
        <v>1</v>
      </c>
      <c r="AP19" s="57">
        <f>IF($M19&lt;&gt;"",VLOOKUP($M19,ACTIVITÉS!$1:$41,MATCH(AP$1,ACTIVITÉS!$1:$1,0),FALSE),"")</f>
        <v>1</v>
      </c>
      <c r="AQ19" s="57">
        <f>IF($M19&lt;&gt;"",VLOOKUP($M19,ACTIVITÉS!$1:$41,MATCH(AQ$1,ACTIVITÉS!$1:$1,0),FALSE),"")</f>
        <v>1</v>
      </c>
      <c r="AR19" s="57">
        <f>IF($M19&lt;&gt;"",VLOOKUP($M19,ACTIVITÉS!$1:$41,MATCH(AR$1,ACTIVITÉS!$1:$1,0),FALSE),"")</f>
        <v>5</v>
      </c>
      <c r="AS19" s="57">
        <f>IF($M19&lt;&gt;"",VLOOKUP($M19,ACTIVITÉS!$1:$41,MATCH(AS$1,ACTIVITÉS!$1:$1,0),FALSE),"")</f>
        <v>1</v>
      </c>
      <c r="AT19" s="78" t="s">
        <v>144</v>
      </c>
    </row>
    <row r="20" spans="1:46" ht="52.8">
      <c r="A20" s="53" t="s">
        <v>158</v>
      </c>
      <c r="B20" s="73" t="s">
        <v>152</v>
      </c>
      <c r="C20" s="73" t="s">
        <v>150</v>
      </c>
      <c r="D20" s="55">
        <v>0</v>
      </c>
      <c r="E20" s="54"/>
      <c r="F20" s="54"/>
      <c r="G20" s="54"/>
      <c r="H20" s="54"/>
      <c r="I20" s="55"/>
      <c r="J20" s="55"/>
      <c r="K20" s="55"/>
      <c r="L20" s="54"/>
      <c r="M20" s="55" t="s">
        <v>101</v>
      </c>
      <c r="N20" s="57" t="s">
        <v>26</v>
      </c>
      <c r="O20" s="56" t="b">
        <v>0</v>
      </c>
      <c r="P20" s="56" t="b">
        <v>0</v>
      </c>
      <c r="Q20" s="56" t="b">
        <v>0</v>
      </c>
      <c r="R20" s="56" t="b">
        <v>0</v>
      </c>
      <c r="S20" s="56" t="b">
        <v>0</v>
      </c>
      <c r="T20" s="56" t="b">
        <v>0</v>
      </c>
      <c r="U20" s="56" t="s">
        <v>69</v>
      </c>
      <c r="V20" s="55" t="s">
        <v>70</v>
      </c>
      <c r="W20" s="56" t="s">
        <v>61</v>
      </c>
      <c r="X20" s="55" t="s">
        <v>72</v>
      </c>
      <c r="Y20" s="56" t="s">
        <v>63</v>
      </c>
      <c r="Z20" s="57" t="s">
        <v>64</v>
      </c>
      <c r="AA20" s="56" t="s">
        <v>89</v>
      </c>
      <c r="AB20" s="56"/>
      <c r="AC20" s="56"/>
      <c r="AD20" s="56"/>
      <c r="AE20" s="56"/>
      <c r="AF20" s="56" t="b">
        <v>0</v>
      </c>
      <c r="AG20" s="56" t="b">
        <v>0</v>
      </c>
      <c r="AH20" s="56" t="b">
        <v>0</v>
      </c>
      <c r="AI20" s="56" t="b">
        <v>0</v>
      </c>
      <c r="AJ20" s="56" t="b">
        <v>0</v>
      </c>
      <c r="AK20" s="56" t="b">
        <v>0</v>
      </c>
      <c r="AL20" s="56" t="b">
        <v>0</v>
      </c>
      <c r="AM20" s="56" t="b">
        <v>0</v>
      </c>
      <c r="AN20" s="57">
        <f>IF($M20&lt;&gt;"",VLOOKUP($M20,ACTIVITÉS!$1:$41,MATCH(AN$1,ACTIVITÉS!$1:$1,0),FALSE),"")</f>
        <v>2</v>
      </c>
      <c r="AO20" s="57">
        <f>IF($M20&lt;&gt;"",VLOOKUP($M20,ACTIVITÉS!$1:$41,MATCH(AO$1,ACTIVITÉS!$1:$1,0),FALSE),"")</f>
        <v>1</v>
      </c>
      <c r="AP20" s="57">
        <f>IF($M20&lt;&gt;"",VLOOKUP($M20,ACTIVITÉS!$1:$41,MATCH(AP$1,ACTIVITÉS!$1:$1,0),FALSE),"")</f>
        <v>1</v>
      </c>
      <c r="AQ20" s="57">
        <f>IF($M20&lt;&gt;"",VLOOKUP($M20,ACTIVITÉS!$1:$41,MATCH(AQ$1,ACTIVITÉS!$1:$1,0),FALSE),"")</f>
        <v>2</v>
      </c>
      <c r="AR20" s="57">
        <f>IF($M20&lt;&gt;"",VLOOKUP($M20,ACTIVITÉS!$1:$41,MATCH(AR$1,ACTIVITÉS!$1:$1,0),FALSE),"")</f>
        <v>2</v>
      </c>
      <c r="AS20" s="57">
        <f>IF($M20&lt;&gt;"",VLOOKUP($M20,ACTIVITÉS!$1:$41,MATCH(AS$1,ACTIVITÉS!$1:$1,0),FALSE),"")</f>
        <v>2</v>
      </c>
      <c r="AT20" s="78" t="s">
        <v>151</v>
      </c>
    </row>
    <row r="21" spans="1:46" ht="15.75" customHeight="1">
      <c r="A21" s="53" t="s">
        <v>141</v>
      </c>
      <c r="B21" s="54"/>
      <c r="C21" s="54"/>
      <c r="D21" s="55"/>
      <c r="E21" s="54"/>
      <c r="F21" s="54"/>
      <c r="G21" s="54"/>
      <c r="H21" s="54"/>
      <c r="I21" s="55"/>
      <c r="J21" s="55"/>
      <c r="K21" s="55"/>
      <c r="L21" s="54"/>
      <c r="M21" s="55"/>
      <c r="N21" s="57"/>
      <c r="O21" s="56" t="b">
        <v>0</v>
      </c>
      <c r="P21" s="56" t="b">
        <v>0</v>
      </c>
      <c r="Q21" s="56" t="b">
        <v>0</v>
      </c>
      <c r="R21" s="56" t="b">
        <v>0</v>
      </c>
      <c r="S21" s="56" t="b">
        <v>0</v>
      </c>
      <c r="T21" s="56" t="b">
        <v>0</v>
      </c>
      <c r="U21" s="56"/>
      <c r="V21" s="55"/>
      <c r="W21" s="56"/>
      <c r="X21" s="55"/>
      <c r="Y21" s="56"/>
      <c r="Z21" s="57"/>
      <c r="AA21" s="56"/>
      <c r="AB21" s="56"/>
      <c r="AC21" s="56"/>
      <c r="AD21" s="56"/>
      <c r="AE21" s="56"/>
      <c r="AF21" s="56" t="b">
        <v>0</v>
      </c>
      <c r="AG21" s="56" t="b">
        <v>0</v>
      </c>
      <c r="AH21" s="56" t="b">
        <v>0</v>
      </c>
      <c r="AI21" s="56" t="b">
        <v>0</v>
      </c>
      <c r="AJ21" s="56" t="b">
        <v>0</v>
      </c>
      <c r="AK21" s="56" t="b">
        <v>0</v>
      </c>
      <c r="AL21" s="56" t="b">
        <v>0</v>
      </c>
      <c r="AM21" s="56" t="b">
        <v>0</v>
      </c>
      <c r="AN21" s="57" t="str">
        <f>IF($M21&lt;&gt;"",VLOOKUP($M21,ACTIVITÉS!$1:$41,MATCH(AN$1,ACTIVITÉS!$1:$1,0),FALSE),"")</f>
        <v/>
      </c>
      <c r="AO21" s="57" t="str">
        <f>IF($M21&lt;&gt;"",VLOOKUP($M21,ACTIVITÉS!$1:$41,MATCH(AO$1,ACTIVITÉS!$1:$1,0),FALSE),"")</f>
        <v/>
      </c>
      <c r="AP21" s="57" t="str">
        <f>IF($M21&lt;&gt;"",VLOOKUP($M21,ACTIVITÉS!$1:$41,MATCH(AP$1,ACTIVITÉS!$1:$1,0),FALSE),"")</f>
        <v/>
      </c>
      <c r="AQ21" s="57" t="str">
        <f>IF($M21&lt;&gt;"",VLOOKUP($M21,ACTIVITÉS!$1:$41,MATCH(AQ$1,ACTIVITÉS!$1:$1,0),FALSE),"")</f>
        <v/>
      </c>
      <c r="AR21" s="57" t="str">
        <f>IF($M21&lt;&gt;"",VLOOKUP($M21,ACTIVITÉS!$1:$41,MATCH(AR$1,ACTIVITÉS!$1:$1,0),FALSE),"")</f>
        <v/>
      </c>
      <c r="AS21" s="57" t="str">
        <f>IF($M21&lt;&gt;"",VLOOKUP($M21,ACTIVITÉS!$1:$41,MATCH(AS$1,ACTIVITÉS!$1:$1,0),FALSE),"")</f>
        <v/>
      </c>
      <c r="AT21" s="55"/>
    </row>
    <row r="22" spans="1:46" ht="15.75" customHeight="1">
      <c r="A22" s="53" t="s">
        <v>142</v>
      </c>
      <c r="B22" s="54"/>
      <c r="C22" s="54"/>
      <c r="D22" s="55"/>
      <c r="E22" s="54"/>
      <c r="F22" s="54"/>
      <c r="G22" s="54"/>
      <c r="H22" s="54"/>
      <c r="I22" s="55"/>
      <c r="J22" s="55"/>
      <c r="K22" s="55"/>
      <c r="L22" s="54"/>
      <c r="M22" s="55"/>
      <c r="N22" s="57"/>
      <c r="O22" s="56" t="b">
        <v>0</v>
      </c>
      <c r="P22" s="56" t="b">
        <v>0</v>
      </c>
      <c r="Q22" s="56" t="b">
        <v>0</v>
      </c>
      <c r="R22" s="56" t="b">
        <v>0</v>
      </c>
      <c r="S22" s="56" t="b">
        <v>0</v>
      </c>
      <c r="T22" s="56" t="b">
        <v>0</v>
      </c>
      <c r="U22" s="56"/>
      <c r="V22" s="55"/>
      <c r="W22" s="56"/>
      <c r="X22" s="55"/>
      <c r="Y22" s="56"/>
      <c r="Z22" s="57"/>
      <c r="AA22" s="56"/>
      <c r="AB22" s="56"/>
      <c r="AC22" s="56"/>
      <c r="AD22" s="56"/>
      <c r="AE22" s="56"/>
      <c r="AF22" s="56" t="b">
        <v>0</v>
      </c>
      <c r="AG22" s="56" t="b">
        <v>0</v>
      </c>
      <c r="AH22" s="56" t="b">
        <v>0</v>
      </c>
      <c r="AI22" s="56" t="b">
        <v>0</v>
      </c>
      <c r="AJ22" s="56" t="b">
        <v>0</v>
      </c>
      <c r="AK22" s="56" t="b">
        <v>0</v>
      </c>
      <c r="AL22" s="56" t="b">
        <v>0</v>
      </c>
      <c r="AM22" s="56" t="b">
        <v>0</v>
      </c>
      <c r="AN22" s="56"/>
      <c r="AO22" s="56"/>
      <c r="AP22" s="57" t="str">
        <f>IF($M22&lt;&gt;"",VLOOKUP($M22,ACTIVITÉS!$1:$41,MATCH(AP$1,ACTIVITÉS!$1:$1,0),FALSE),"")</f>
        <v/>
      </c>
      <c r="AQ22" s="57" t="str">
        <f>IF($M22&lt;&gt;"",VLOOKUP($M22,ACTIVITÉS!$1:$41,MATCH(AQ$1,ACTIVITÉS!$1:$1,0),FALSE),"")</f>
        <v/>
      </c>
      <c r="AR22" s="57" t="str">
        <f>IF($M22&lt;&gt;"",VLOOKUP($M22,ACTIVITÉS!$1:$41,MATCH(AR$1,ACTIVITÉS!$1:$1,0),FALSE),"")</f>
        <v/>
      </c>
      <c r="AS22" s="57" t="str">
        <f>IF($M22&lt;&gt;"",VLOOKUP($M22,ACTIVITÉS!$1:$41,MATCH(AS$1,ACTIVITÉS!$1:$1,0),FALSE),"")</f>
        <v/>
      </c>
      <c r="AT22" s="55"/>
    </row>
    <row r="23" spans="1:46" ht="15.75" customHeight="1">
      <c r="A23" s="58"/>
      <c r="B23" s="54"/>
      <c r="C23" s="54"/>
      <c r="D23" s="55"/>
      <c r="E23" s="54"/>
      <c r="F23" s="54"/>
      <c r="G23" s="54"/>
      <c r="H23" s="54"/>
      <c r="I23" s="55"/>
      <c r="J23" s="55"/>
      <c r="K23" s="55"/>
      <c r="L23" s="54"/>
      <c r="M23" s="55"/>
      <c r="N23" s="57"/>
      <c r="O23" s="56" t="b">
        <v>0</v>
      </c>
      <c r="P23" s="56" t="b">
        <v>0</v>
      </c>
      <c r="Q23" s="56" t="b">
        <v>0</v>
      </c>
      <c r="R23" s="56" t="b">
        <v>0</v>
      </c>
      <c r="S23" s="56" t="b">
        <v>0</v>
      </c>
      <c r="T23" s="56" t="b">
        <v>0</v>
      </c>
      <c r="U23" s="56"/>
      <c r="V23" s="55"/>
      <c r="W23" s="56"/>
      <c r="X23" s="55"/>
      <c r="Y23" s="56"/>
      <c r="Z23" s="57"/>
      <c r="AA23" s="56"/>
      <c r="AB23" s="56"/>
      <c r="AC23" s="56"/>
      <c r="AD23" s="56"/>
      <c r="AE23" s="56"/>
      <c r="AF23" s="56" t="b">
        <v>0</v>
      </c>
      <c r="AG23" s="56" t="b">
        <v>0</v>
      </c>
      <c r="AH23" s="56" t="b">
        <v>0</v>
      </c>
      <c r="AI23" s="56" t="b">
        <v>0</v>
      </c>
      <c r="AJ23" s="56" t="b">
        <v>0</v>
      </c>
      <c r="AK23" s="56" t="b">
        <v>0</v>
      </c>
      <c r="AL23" s="56" t="b">
        <v>0</v>
      </c>
      <c r="AM23" s="56" t="b">
        <v>0</v>
      </c>
      <c r="AN23" s="56"/>
      <c r="AO23" s="56"/>
      <c r="AP23" s="57" t="str">
        <f>IF($M23&lt;&gt;"",VLOOKUP($M23,ACTIVITÉS!$1:$41,MATCH(AP$1,ACTIVITÉS!$1:$1,0),FALSE),"")</f>
        <v/>
      </c>
      <c r="AQ23" s="57" t="str">
        <f>IF($M23&lt;&gt;"",VLOOKUP($M23,ACTIVITÉS!$1:$41,MATCH(AQ$1,ACTIVITÉS!$1:$1,0),FALSE),"")</f>
        <v/>
      </c>
      <c r="AR23" s="57" t="str">
        <f>IF($M23&lt;&gt;"",VLOOKUP($M23,ACTIVITÉS!$1:$41,MATCH(AR$1,ACTIVITÉS!$1:$1,0),FALSE),"")</f>
        <v/>
      </c>
      <c r="AS23" s="57" t="str">
        <f>IF($M23&lt;&gt;"",VLOOKUP($M23,ACTIVITÉS!$1:$41,MATCH(AS$1,ACTIVITÉS!$1:$1,0),FALSE),"")</f>
        <v/>
      </c>
      <c r="AT23" s="55"/>
    </row>
    <row r="24" spans="1:46" ht="13.2">
      <c r="A24" s="58"/>
      <c r="B24" s="54"/>
      <c r="C24" s="54"/>
      <c r="D24" s="55"/>
      <c r="E24" s="54"/>
      <c r="F24" s="54"/>
      <c r="G24" s="54"/>
      <c r="H24" s="54"/>
      <c r="I24" s="55"/>
      <c r="J24" s="55"/>
      <c r="K24" s="55"/>
      <c r="L24" s="54"/>
      <c r="M24" s="55"/>
      <c r="N24" s="57"/>
      <c r="O24" s="56" t="b">
        <v>0</v>
      </c>
      <c r="P24" s="56" t="b">
        <v>0</v>
      </c>
      <c r="Q24" s="56" t="b">
        <v>0</v>
      </c>
      <c r="R24" s="56" t="b">
        <v>0</v>
      </c>
      <c r="S24" s="56" t="b">
        <v>0</v>
      </c>
      <c r="T24" s="56" t="b">
        <v>0</v>
      </c>
      <c r="U24" s="56"/>
      <c r="V24" s="55"/>
      <c r="W24" s="56"/>
      <c r="X24" s="55"/>
      <c r="Y24" s="56"/>
      <c r="Z24" s="57"/>
      <c r="AA24" s="56"/>
      <c r="AB24" s="56"/>
      <c r="AC24" s="56"/>
      <c r="AD24" s="56"/>
      <c r="AE24" s="56"/>
      <c r="AF24" s="56" t="b">
        <v>0</v>
      </c>
      <c r="AG24" s="56" t="b">
        <v>0</v>
      </c>
      <c r="AH24" s="56" t="b">
        <v>0</v>
      </c>
      <c r="AI24" s="56" t="b">
        <v>0</v>
      </c>
      <c r="AJ24" s="56" t="b">
        <v>0</v>
      </c>
      <c r="AK24" s="56" t="b">
        <v>0</v>
      </c>
      <c r="AL24" s="56" t="b">
        <v>0</v>
      </c>
      <c r="AM24" s="56" t="b">
        <v>0</v>
      </c>
      <c r="AN24" s="56"/>
      <c r="AO24" s="56"/>
      <c r="AP24" s="57" t="str">
        <f>IF($M24&lt;&gt;"",VLOOKUP($M24,ACTIVITÉS!$1:$41,MATCH(AP$1,ACTIVITÉS!$1:$1,0),FALSE),"")</f>
        <v/>
      </c>
      <c r="AQ24" s="57" t="str">
        <f>IF($M24&lt;&gt;"",VLOOKUP($M24,ACTIVITÉS!$1:$41,MATCH(AQ$1,ACTIVITÉS!$1:$1,0),FALSE),"")</f>
        <v/>
      </c>
      <c r="AR24" s="57" t="str">
        <f>IF($M24&lt;&gt;"",VLOOKUP($M24,ACTIVITÉS!$1:$41,MATCH(AR$1,ACTIVITÉS!$1:$1,0),FALSE),"")</f>
        <v/>
      </c>
      <c r="AS24" s="57" t="str">
        <f>IF($M24&lt;&gt;"",VLOOKUP($M24,ACTIVITÉS!$1:$41,MATCH(AS$1,ACTIVITÉS!$1:$1,0),FALSE),"")</f>
        <v/>
      </c>
      <c r="AT24" s="55"/>
    </row>
    <row r="25" spans="1:46" ht="13.2">
      <c r="A25" s="58"/>
      <c r="B25" s="54"/>
      <c r="C25" s="54"/>
      <c r="D25" s="55"/>
      <c r="E25" s="54"/>
      <c r="F25" s="54"/>
      <c r="G25" s="54"/>
      <c r="H25" s="54"/>
      <c r="I25" s="55"/>
      <c r="J25" s="55"/>
      <c r="K25" s="55"/>
      <c r="L25" s="54"/>
      <c r="M25" s="55"/>
      <c r="N25" s="57"/>
      <c r="O25" s="56" t="b">
        <v>0</v>
      </c>
      <c r="P25" s="56" t="b">
        <v>0</v>
      </c>
      <c r="Q25" s="56" t="b">
        <v>0</v>
      </c>
      <c r="R25" s="56" t="b">
        <v>0</v>
      </c>
      <c r="S25" s="56" t="b">
        <v>0</v>
      </c>
      <c r="T25" s="56" t="b">
        <v>0</v>
      </c>
      <c r="U25" s="56"/>
      <c r="V25" s="55"/>
      <c r="W25" s="56"/>
      <c r="X25" s="55"/>
      <c r="Y25" s="56"/>
      <c r="Z25" s="57"/>
      <c r="AA25" s="56"/>
      <c r="AB25" s="56"/>
      <c r="AC25" s="56"/>
      <c r="AD25" s="56"/>
      <c r="AE25" s="56"/>
      <c r="AF25" s="56" t="b">
        <v>0</v>
      </c>
      <c r="AG25" s="56" t="b">
        <v>0</v>
      </c>
      <c r="AH25" s="56" t="b">
        <v>0</v>
      </c>
      <c r="AI25" s="56" t="b">
        <v>0</v>
      </c>
      <c r="AJ25" s="56" t="b">
        <v>0</v>
      </c>
      <c r="AK25" s="56" t="b">
        <v>0</v>
      </c>
      <c r="AL25" s="56" t="b">
        <v>0</v>
      </c>
      <c r="AM25" s="56" t="b">
        <v>0</v>
      </c>
      <c r="AN25" s="56"/>
      <c r="AO25" s="56"/>
      <c r="AP25" s="57" t="str">
        <f>IF($M25&lt;&gt;"",VLOOKUP($M25,ACTIVITÉS!$1:$41,MATCH(AP$1,ACTIVITÉS!$1:$1,0),FALSE),"")</f>
        <v/>
      </c>
      <c r="AQ25" s="57" t="str">
        <f>IF($M25&lt;&gt;"",VLOOKUP($M25,ACTIVITÉS!$1:$41,MATCH(AQ$1,ACTIVITÉS!$1:$1,0),FALSE),"")</f>
        <v/>
      </c>
      <c r="AR25" s="57" t="str">
        <f>IF($M25&lt;&gt;"",VLOOKUP($M25,ACTIVITÉS!$1:$41,MATCH(AR$1,ACTIVITÉS!$1:$1,0),FALSE),"")</f>
        <v/>
      </c>
      <c r="AS25" s="57" t="str">
        <f>IF($M25&lt;&gt;"",VLOOKUP($M25,ACTIVITÉS!$1:$41,MATCH(AS$1,ACTIVITÉS!$1:$1,0),FALSE),"")</f>
        <v/>
      </c>
      <c r="AT25" s="55"/>
    </row>
    <row r="26" spans="1:46" ht="13.2">
      <c r="A26" s="58"/>
      <c r="B26" s="54"/>
      <c r="C26" s="54"/>
      <c r="D26" s="55"/>
      <c r="E26" s="54"/>
      <c r="F26" s="54"/>
      <c r="G26" s="54"/>
      <c r="H26" s="54"/>
      <c r="I26" s="55"/>
      <c r="J26" s="55"/>
      <c r="K26" s="55"/>
      <c r="L26" s="54"/>
      <c r="M26" s="55"/>
      <c r="N26" s="57"/>
      <c r="O26" s="56" t="b">
        <v>0</v>
      </c>
      <c r="P26" s="56" t="b">
        <v>0</v>
      </c>
      <c r="Q26" s="56" t="b">
        <v>0</v>
      </c>
      <c r="R26" s="56" t="b">
        <v>0</v>
      </c>
      <c r="S26" s="56" t="b">
        <v>0</v>
      </c>
      <c r="T26" s="56" t="b">
        <v>0</v>
      </c>
      <c r="U26" s="56"/>
      <c r="V26" s="55"/>
      <c r="W26" s="56"/>
      <c r="X26" s="55"/>
      <c r="Y26" s="56"/>
      <c r="Z26" s="57"/>
      <c r="AA26" s="56"/>
      <c r="AB26" s="56"/>
      <c r="AC26" s="56"/>
      <c r="AD26" s="56"/>
      <c r="AE26" s="56"/>
      <c r="AF26" s="56" t="b">
        <v>0</v>
      </c>
      <c r="AG26" s="56" t="b">
        <v>0</v>
      </c>
      <c r="AH26" s="56" t="b">
        <v>0</v>
      </c>
      <c r="AI26" s="56" t="b">
        <v>0</v>
      </c>
      <c r="AJ26" s="56" t="b">
        <v>0</v>
      </c>
      <c r="AK26" s="56" t="b">
        <v>0</v>
      </c>
      <c r="AL26" s="56" t="b">
        <v>0</v>
      </c>
      <c r="AM26" s="56" t="b">
        <v>0</v>
      </c>
      <c r="AN26" s="56"/>
      <c r="AO26" s="56"/>
      <c r="AP26" s="57" t="str">
        <f>IF($M26&lt;&gt;"",VLOOKUP($M26,ACTIVITÉS!$1:$41,MATCH(AP$1,ACTIVITÉS!$1:$1,0),FALSE),"")</f>
        <v/>
      </c>
      <c r="AQ26" s="57" t="str">
        <f>IF($M26&lt;&gt;"",VLOOKUP($M26,ACTIVITÉS!$1:$41,MATCH(AQ$1,ACTIVITÉS!$1:$1,0),FALSE),"")</f>
        <v/>
      </c>
      <c r="AR26" s="57" t="str">
        <f>IF($M26&lt;&gt;"",VLOOKUP($M26,ACTIVITÉS!$1:$41,MATCH(AR$1,ACTIVITÉS!$1:$1,0),FALSE),"")</f>
        <v/>
      </c>
      <c r="AS26" s="57" t="str">
        <f>IF($M26&lt;&gt;"",VLOOKUP($M26,ACTIVITÉS!$1:$41,MATCH(AS$1,ACTIVITÉS!$1:$1,0),FALSE),"")</f>
        <v/>
      </c>
      <c r="AT26" s="55"/>
    </row>
    <row r="27" spans="1:46" ht="13.2">
      <c r="A27" s="58"/>
      <c r="B27" s="54"/>
      <c r="C27" s="54"/>
      <c r="D27" s="55"/>
      <c r="E27" s="54"/>
      <c r="F27" s="54"/>
      <c r="G27" s="54"/>
      <c r="H27" s="54"/>
      <c r="I27" s="55"/>
      <c r="J27" s="55"/>
      <c r="K27" s="55"/>
      <c r="L27" s="54"/>
      <c r="M27" s="55"/>
      <c r="N27" s="57"/>
      <c r="O27" s="56" t="b">
        <v>0</v>
      </c>
      <c r="P27" s="56" t="b">
        <v>0</v>
      </c>
      <c r="Q27" s="56" t="b">
        <v>0</v>
      </c>
      <c r="R27" s="56" t="b">
        <v>0</v>
      </c>
      <c r="S27" s="56" t="b">
        <v>0</v>
      </c>
      <c r="T27" s="56" t="b">
        <v>0</v>
      </c>
      <c r="U27" s="56"/>
      <c r="V27" s="55"/>
      <c r="W27" s="56"/>
      <c r="X27" s="55"/>
      <c r="Y27" s="56"/>
      <c r="Z27" s="57"/>
      <c r="AA27" s="56"/>
      <c r="AB27" s="56"/>
      <c r="AC27" s="56"/>
      <c r="AD27" s="56"/>
      <c r="AE27" s="56"/>
      <c r="AF27" s="56" t="b">
        <v>0</v>
      </c>
      <c r="AG27" s="56" t="b">
        <v>0</v>
      </c>
      <c r="AH27" s="56" t="b">
        <v>0</v>
      </c>
      <c r="AI27" s="56" t="b">
        <v>0</v>
      </c>
      <c r="AJ27" s="56" t="b">
        <v>0</v>
      </c>
      <c r="AK27" s="56" t="b">
        <v>0</v>
      </c>
      <c r="AL27" s="56" t="b">
        <v>0</v>
      </c>
      <c r="AM27" s="56" t="b">
        <v>0</v>
      </c>
      <c r="AN27" s="56"/>
      <c r="AO27" s="56"/>
      <c r="AP27" s="57" t="str">
        <f>IF($M27&lt;&gt;"",VLOOKUP($M27,ACTIVITÉS!$1:$41,MATCH(AP$1,ACTIVITÉS!$1:$1,0),FALSE),"")</f>
        <v/>
      </c>
      <c r="AQ27" s="57" t="str">
        <f>IF($M27&lt;&gt;"",VLOOKUP($M27,ACTIVITÉS!$1:$41,MATCH(AQ$1,ACTIVITÉS!$1:$1,0),FALSE),"")</f>
        <v/>
      </c>
      <c r="AR27" s="57" t="str">
        <f>IF($M27&lt;&gt;"",VLOOKUP($M27,ACTIVITÉS!$1:$41,MATCH(AR$1,ACTIVITÉS!$1:$1,0),FALSE),"")</f>
        <v/>
      </c>
      <c r="AS27" s="57" t="str">
        <f>IF($M27&lt;&gt;"",VLOOKUP($M27,ACTIVITÉS!$1:$41,MATCH(AS$1,ACTIVITÉS!$1:$1,0),FALSE),"")</f>
        <v/>
      </c>
      <c r="AT27" s="55"/>
    </row>
    <row r="28" spans="1:46" ht="13.2">
      <c r="A28" s="58"/>
      <c r="B28" s="54"/>
      <c r="C28" s="54"/>
      <c r="D28" s="55"/>
      <c r="E28" s="54"/>
      <c r="F28" s="54"/>
      <c r="G28" s="54"/>
      <c r="H28" s="54"/>
      <c r="I28" s="55"/>
      <c r="J28" s="55"/>
      <c r="K28" s="55"/>
      <c r="L28" s="54"/>
      <c r="M28" s="55"/>
      <c r="N28" s="57"/>
      <c r="O28" s="56" t="b">
        <v>0</v>
      </c>
      <c r="P28" s="56" t="b">
        <v>0</v>
      </c>
      <c r="Q28" s="56" t="b">
        <v>0</v>
      </c>
      <c r="R28" s="56" t="b">
        <v>0</v>
      </c>
      <c r="S28" s="56" t="b">
        <v>0</v>
      </c>
      <c r="T28" s="56" t="b">
        <v>0</v>
      </c>
      <c r="U28" s="56"/>
      <c r="V28" s="55"/>
      <c r="W28" s="56"/>
      <c r="X28" s="55"/>
      <c r="Y28" s="56"/>
      <c r="Z28" s="57"/>
      <c r="AA28" s="56"/>
      <c r="AB28" s="56"/>
      <c r="AC28" s="56"/>
      <c r="AD28" s="56"/>
      <c r="AE28" s="56"/>
      <c r="AF28" s="56" t="b">
        <v>0</v>
      </c>
      <c r="AG28" s="56" t="b">
        <v>0</v>
      </c>
      <c r="AH28" s="56" t="b">
        <v>0</v>
      </c>
      <c r="AI28" s="56" t="b">
        <v>0</v>
      </c>
      <c r="AJ28" s="56" t="b">
        <v>0</v>
      </c>
      <c r="AK28" s="56" t="b">
        <v>0</v>
      </c>
      <c r="AL28" s="56" t="b">
        <v>0</v>
      </c>
      <c r="AM28" s="56" t="b">
        <v>0</v>
      </c>
      <c r="AN28" s="56"/>
      <c r="AO28" s="56"/>
      <c r="AP28" s="57" t="str">
        <f>IF($M28&lt;&gt;"",VLOOKUP($M28,ACTIVITÉS!$1:$41,MATCH(AP$1,ACTIVITÉS!$1:$1,0),FALSE),"")</f>
        <v/>
      </c>
      <c r="AQ28" s="57" t="str">
        <f>IF($M28&lt;&gt;"",VLOOKUP($M28,ACTIVITÉS!$1:$41,MATCH(AQ$1,ACTIVITÉS!$1:$1,0),FALSE),"")</f>
        <v/>
      </c>
      <c r="AR28" s="57" t="str">
        <f>IF($M28&lt;&gt;"",VLOOKUP($M28,ACTIVITÉS!$1:$41,MATCH(AR$1,ACTIVITÉS!$1:$1,0),FALSE),"")</f>
        <v/>
      </c>
      <c r="AS28" s="57" t="str">
        <f>IF($M28&lt;&gt;"",VLOOKUP($M28,ACTIVITÉS!$1:$41,MATCH(AS$1,ACTIVITÉS!$1:$1,0),FALSE),"")</f>
        <v/>
      </c>
      <c r="AT28" s="55"/>
    </row>
    <row r="29" spans="1:46" ht="13.2">
      <c r="A29" s="58"/>
      <c r="B29" s="54"/>
      <c r="C29" s="54"/>
      <c r="D29" s="55"/>
      <c r="E29" s="54"/>
      <c r="F29" s="54"/>
      <c r="G29" s="54"/>
      <c r="H29" s="54"/>
      <c r="I29" s="55"/>
      <c r="J29" s="55"/>
      <c r="K29" s="55"/>
      <c r="L29" s="54"/>
      <c r="M29" s="55"/>
      <c r="N29" s="57"/>
      <c r="O29" s="56" t="b">
        <v>0</v>
      </c>
      <c r="P29" s="56" t="b">
        <v>0</v>
      </c>
      <c r="Q29" s="56" t="b">
        <v>0</v>
      </c>
      <c r="R29" s="56" t="b">
        <v>0</v>
      </c>
      <c r="S29" s="56" t="b">
        <v>0</v>
      </c>
      <c r="T29" s="56" t="b">
        <v>0</v>
      </c>
      <c r="U29" s="56"/>
      <c r="V29" s="55"/>
      <c r="W29" s="56"/>
      <c r="X29" s="55"/>
      <c r="Y29" s="56"/>
      <c r="Z29" s="57"/>
      <c r="AA29" s="56"/>
      <c r="AB29" s="56"/>
      <c r="AC29" s="56"/>
      <c r="AD29" s="56"/>
      <c r="AE29" s="56"/>
      <c r="AF29" s="56" t="b">
        <v>0</v>
      </c>
      <c r="AG29" s="56" t="b">
        <v>0</v>
      </c>
      <c r="AH29" s="56" t="b">
        <v>0</v>
      </c>
      <c r="AI29" s="56" t="b">
        <v>0</v>
      </c>
      <c r="AJ29" s="56" t="b">
        <v>0</v>
      </c>
      <c r="AK29" s="56" t="b">
        <v>0</v>
      </c>
      <c r="AL29" s="56" t="b">
        <v>0</v>
      </c>
      <c r="AM29" s="56" t="b">
        <v>0</v>
      </c>
      <c r="AN29" s="56"/>
      <c r="AO29" s="56"/>
      <c r="AP29" s="57" t="str">
        <f>IF($M29&lt;&gt;"",VLOOKUP($M29,ACTIVITÉS!$1:$41,MATCH(AP$1,ACTIVITÉS!$1:$1,0),FALSE),"")</f>
        <v/>
      </c>
      <c r="AQ29" s="57" t="str">
        <f>IF($M29&lt;&gt;"",VLOOKUP($M29,ACTIVITÉS!$1:$41,MATCH(AQ$1,ACTIVITÉS!$1:$1,0),FALSE),"")</f>
        <v/>
      </c>
      <c r="AR29" s="57" t="str">
        <f>IF($M29&lt;&gt;"",VLOOKUP($M29,ACTIVITÉS!$1:$41,MATCH(AR$1,ACTIVITÉS!$1:$1,0),FALSE),"")</f>
        <v/>
      </c>
      <c r="AS29" s="57" t="str">
        <f>IF($M29&lt;&gt;"",VLOOKUP($M29,ACTIVITÉS!$1:$41,MATCH(AS$1,ACTIVITÉS!$1:$1,0),FALSE),"")</f>
        <v/>
      </c>
      <c r="AT29" s="55"/>
    </row>
    <row r="30" spans="1:46" ht="13.2">
      <c r="A30" s="58"/>
      <c r="B30" s="54"/>
      <c r="C30" s="54"/>
      <c r="D30" s="55"/>
      <c r="E30" s="54"/>
      <c r="F30" s="54"/>
      <c r="G30" s="54"/>
      <c r="H30" s="54"/>
      <c r="I30" s="55"/>
      <c r="J30" s="55"/>
      <c r="K30" s="55"/>
      <c r="L30" s="54"/>
      <c r="M30" s="55"/>
      <c r="N30" s="57"/>
      <c r="O30" s="56" t="b">
        <v>0</v>
      </c>
      <c r="P30" s="56" t="b">
        <v>0</v>
      </c>
      <c r="Q30" s="56" t="b">
        <v>0</v>
      </c>
      <c r="R30" s="56" t="b">
        <v>0</v>
      </c>
      <c r="S30" s="56" t="b">
        <v>0</v>
      </c>
      <c r="T30" s="56" t="b">
        <v>0</v>
      </c>
      <c r="U30" s="56"/>
      <c r="V30" s="55"/>
      <c r="W30" s="56"/>
      <c r="X30" s="55"/>
      <c r="Y30" s="56"/>
      <c r="Z30" s="57"/>
      <c r="AA30" s="56"/>
      <c r="AB30" s="56"/>
      <c r="AC30" s="56"/>
      <c r="AD30" s="56"/>
      <c r="AE30" s="56"/>
      <c r="AF30" s="56" t="b">
        <v>0</v>
      </c>
      <c r="AG30" s="56" t="b">
        <v>0</v>
      </c>
      <c r="AH30" s="56" t="b">
        <v>0</v>
      </c>
      <c r="AI30" s="56" t="b">
        <v>0</v>
      </c>
      <c r="AJ30" s="56" t="b">
        <v>0</v>
      </c>
      <c r="AK30" s="56" t="b">
        <v>0</v>
      </c>
      <c r="AL30" s="56" t="b">
        <v>0</v>
      </c>
      <c r="AM30" s="56" t="b">
        <v>0</v>
      </c>
      <c r="AN30" s="56"/>
      <c r="AO30" s="56"/>
      <c r="AP30" s="57" t="str">
        <f>IF($M30&lt;&gt;"",VLOOKUP($M30,ACTIVITÉS!$1:$41,MATCH(AP$1,ACTIVITÉS!$1:$1,0),FALSE),"")</f>
        <v/>
      </c>
      <c r="AQ30" s="57" t="str">
        <f>IF($M30&lt;&gt;"",VLOOKUP($M30,ACTIVITÉS!$1:$41,MATCH(AQ$1,ACTIVITÉS!$1:$1,0),FALSE),"")</f>
        <v/>
      </c>
      <c r="AR30" s="57" t="str">
        <f>IF($M30&lt;&gt;"",VLOOKUP($M30,ACTIVITÉS!$1:$41,MATCH(AR$1,ACTIVITÉS!$1:$1,0),FALSE),"")</f>
        <v/>
      </c>
      <c r="AS30" s="57" t="str">
        <f>IF($M30&lt;&gt;"",VLOOKUP($M30,ACTIVITÉS!$1:$41,MATCH(AS$1,ACTIVITÉS!$1:$1,0),FALSE),"")</f>
        <v/>
      </c>
      <c r="AT30" s="55"/>
    </row>
    <row r="31" spans="1:46" ht="13.2">
      <c r="A31" s="58"/>
      <c r="B31" s="54"/>
      <c r="C31" s="54"/>
      <c r="D31" s="55"/>
      <c r="E31" s="54"/>
      <c r="F31" s="54"/>
      <c r="G31" s="54"/>
      <c r="H31" s="54"/>
      <c r="I31" s="55"/>
      <c r="J31" s="55"/>
      <c r="K31" s="55"/>
      <c r="L31" s="54"/>
      <c r="M31" s="55"/>
      <c r="N31" s="57"/>
      <c r="O31" s="56" t="b">
        <v>0</v>
      </c>
      <c r="P31" s="56" t="b">
        <v>0</v>
      </c>
      <c r="Q31" s="56" t="b">
        <v>0</v>
      </c>
      <c r="R31" s="56" t="b">
        <v>0</v>
      </c>
      <c r="S31" s="56" t="b">
        <v>0</v>
      </c>
      <c r="T31" s="56" t="b">
        <v>0</v>
      </c>
      <c r="U31" s="56"/>
      <c r="V31" s="55"/>
      <c r="W31" s="56"/>
      <c r="X31" s="55"/>
      <c r="Y31" s="56"/>
      <c r="Z31" s="57"/>
      <c r="AA31" s="56"/>
      <c r="AB31" s="56"/>
      <c r="AC31" s="56"/>
      <c r="AD31" s="56"/>
      <c r="AE31" s="56"/>
      <c r="AF31" s="56" t="b">
        <v>0</v>
      </c>
      <c r="AG31" s="56" t="b">
        <v>0</v>
      </c>
      <c r="AH31" s="56" t="b">
        <v>0</v>
      </c>
      <c r="AI31" s="56" t="b">
        <v>0</v>
      </c>
      <c r="AJ31" s="56" t="b">
        <v>0</v>
      </c>
      <c r="AK31" s="56" t="b">
        <v>0</v>
      </c>
      <c r="AL31" s="56" t="b">
        <v>0</v>
      </c>
      <c r="AM31" s="56" t="b">
        <v>0</v>
      </c>
      <c r="AN31" s="56"/>
      <c r="AO31" s="56"/>
      <c r="AP31" s="57" t="str">
        <f>IF($M31&lt;&gt;"",VLOOKUP($M31,ACTIVITÉS!$1:$41,MATCH(AP$1,ACTIVITÉS!$1:$1,0),FALSE),"")</f>
        <v/>
      </c>
      <c r="AQ31" s="57" t="str">
        <f>IF($M31&lt;&gt;"",VLOOKUP($M31,ACTIVITÉS!$1:$41,MATCH(AQ$1,ACTIVITÉS!$1:$1,0),FALSE),"")</f>
        <v/>
      </c>
      <c r="AR31" s="57" t="str">
        <f>IF($M31&lt;&gt;"",VLOOKUP($M31,ACTIVITÉS!$1:$41,MATCH(AR$1,ACTIVITÉS!$1:$1,0),FALSE),"")</f>
        <v/>
      </c>
      <c r="AS31" s="57" t="str">
        <f>IF($M31&lt;&gt;"",VLOOKUP($M31,ACTIVITÉS!$1:$41,MATCH(AS$1,ACTIVITÉS!$1:$1,0),FALSE),"")</f>
        <v/>
      </c>
      <c r="AT31" s="55"/>
    </row>
    <row r="32" spans="1:46" ht="13.2">
      <c r="A32" s="58"/>
      <c r="B32" s="54"/>
      <c r="C32" s="54"/>
      <c r="D32" s="55"/>
      <c r="E32" s="54"/>
      <c r="F32" s="54"/>
      <c r="G32" s="54"/>
      <c r="H32" s="54"/>
      <c r="I32" s="55"/>
      <c r="J32" s="55"/>
      <c r="K32" s="55"/>
      <c r="L32" s="54"/>
      <c r="M32" s="55"/>
      <c r="N32" s="57"/>
      <c r="O32" s="56" t="b">
        <v>0</v>
      </c>
      <c r="P32" s="56" t="b">
        <v>0</v>
      </c>
      <c r="Q32" s="56" t="b">
        <v>0</v>
      </c>
      <c r="R32" s="56" t="b">
        <v>0</v>
      </c>
      <c r="S32" s="56" t="b">
        <v>0</v>
      </c>
      <c r="T32" s="56" t="b">
        <v>0</v>
      </c>
      <c r="U32" s="56"/>
      <c r="V32" s="55"/>
      <c r="W32" s="56"/>
      <c r="X32" s="55"/>
      <c r="Y32" s="56"/>
      <c r="Z32" s="57"/>
      <c r="AA32" s="56"/>
      <c r="AB32" s="56"/>
      <c r="AC32" s="56"/>
      <c r="AD32" s="56"/>
      <c r="AE32" s="56"/>
      <c r="AF32" s="56" t="b">
        <v>0</v>
      </c>
      <c r="AG32" s="56" t="b">
        <v>0</v>
      </c>
      <c r="AH32" s="56" t="b">
        <v>0</v>
      </c>
      <c r="AI32" s="56" t="b">
        <v>0</v>
      </c>
      <c r="AJ32" s="56" t="b">
        <v>0</v>
      </c>
      <c r="AK32" s="56" t="b">
        <v>0</v>
      </c>
      <c r="AL32" s="56" t="b">
        <v>0</v>
      </c>
      <c r="AM32" s="56" t="b">
        <v>0</v>
      </c>
      <c r="AN32" s="56"/>
      <c r="AO32" s="56"/>
      <c r="AP32" s="57" t="str">
        <f>IF($M32&lt;&gt;"",VLOOKUP($M32,ACTIVITÉS!$1:$41,MATCH(AP$1,ACTIVITÉS!$1:$1,0),FALSE),"")</f>
        <v/>
      </c>
      <c r="AQ32" s="57" t="str">
        <f>IF($M32&lt;&gt;"",VLOOKUP($M32,ACTIVITÉS!$1:$41,MATCH(AQ$1,ACTIVITÉS!$1:$1,0),FALSE),"")</f>
        <v/>
      </c>
      <c r="AR32" s="57" t="str">
        <f>IF($M32&lt;&gt;"",VLOOKUP($M32,ACTIVITÉS!$1:$41,MATCH(AR$1,ACTIVITÉS!$1:$1,0),FALSE),"")</f>
        <v/>
      </c>
      <c r="AS32" s="57" t="str">
        <f>IF($M32&lt;&gt;"",VLOOKUP($M32,ACTIVITÉS!$1:$41,MATCH(AS$1,ACTIVITÉS!$1:$1,0),FALSE),"")</f>
        <v/>
      </c>
      <c r="AT32" s="55"/>
    </row>
    <row r="33" spans="1:46" ht="13.2">
      <c r="A33" s="58"/>
      <c r="B33" s="54"/>
      <c r="C33" s="54"/>
      <c r="D33" s="55"/>
      <c r="E33" s="54"/>
      <c r="F33" s="54"/>
      <c r="G33" s="54"/>
      <c r="H33" s="54"/>
      <c r="I33" s="55"/>
      <c r="J33" s="55"/>
      <c r="K33" s="55"/>
      <c r="L33" s="54"/>
      <c r="M33" s="55"/>
      <c r="N33" s="57"/>
      <c r="O33" s="56" t="b">
        <v>0</v>
      </c>
      <c r="P33" s="56" t="b">
        <v>0</v>
      </c>
      <c r="Q33" s="56" t="b">
        <v>0</v>
      </c>
      <c r="R33" s="56" t="b">
        <v>0</v>
      </c>
      <c r="S33" s="56" t="b">
        <v>0</v>
      </c>
      <c r="T33" s="56" t="b">
        <v>0</v>
      </c>
      <c r="U33" s="56"/>
      <c r="V33" s="55"/>
      <c r="W33" s="56"/>
      <c r="X33" s="55"/>
      <c r="Y33" s="56"/>
      <c r="Z33" s="57"/>
      <c r="AA33" s="56"/>
      <c r="AB33" s="56"/>
      <c r="AC33" s="56"/>
      <c r="AD33" s="56"/>
      <c r="AE33" s="56"/>
      <c r="AF33" s="56" t="b">
        <v>0</v>
      </c>
      <c r="AG33" s="56" t="b">
        <v>0</v>
      </c>
      <c r="AH33" s="56" t="b">
        <v>0</v>
      </c>
      <c r="AI33" s="56" t="b">
        <v>0</v>
      </c>
      <c r="AJ33" s="56" t="b">
        <v>0</v>
      </c>
      <c r="AK33" s="56" t="b">
        <v>0</v>
      </c>
      <c r="AL33" s="56" t="b">
        <v>0</v>
      </c>
      <c r="AM33" s="56" t="b">
        <v>0</v>
      </c>
      <c r="AN33" s="56"/>
      <c r="AO33" s="56"/>
      <c r="AP33" s="57" t="str">
        <f>IF($M33&lt;&gt;"",VLOOKUP($M33,ACTIVITÉS!$1:$41,MATCH(AP$1,ACTIVITÉS!$1:$1,0),FALSE),"")</f>
        <v/>
      </c>
      <c r="AQ33" s="57" t="str">
        <f>IF($M33&lt;&gt;"",VLOOKUP($M33,ACTIVITÉS!$1:$41,MATCH(AQ$1,ACTIVITÉS!$1:$1,0),FALSE),"")</f>
        <v/>
      </c>
      <c r="AR33" s="57" t="str">
        <f>IF($M33&lt;&gt;"",VLOOKUP($M33,ACTIVITÉS!$1:$41,MATCH(AR$1,ACTIVITÉS!$1:$1,0),FALSE),"")</f>
        <v/>
      </c>
      <c r="AS33" s="57" t="str">
        <f>IF($M33&lt;&gt;"",VLOOKUP($M33,ACTIVITÉS!$1:$41,MATCH(AS$1,ACTIVITÉS!$1:$1,0),FALSE),"")</f>
        <v/>
      </c>
      <c r="AT33" s="55"/>
    </row>
    <row r="34" spans="1:46" ht="13.2">
      <c r="A34" s="58"/>
      <c r="B34" s="54"/>
      <c r="C34" s="54"/>
      <c r="D34" s="55"/>
      <c r="E34" s="54"/>
      <c r="F34" s="54"/>
      <c r="G34" s="54"/>
      <c r="H34" s="54"/>
      <c r="I34" s="55"/>
      <c r="J34" s="55"/>
      <c r="K34" s="55"/>
      <c r="L34" s="54"/>
      <c r="M34" s="55"/>
      <c r="N34" s="57"/>
      <c r="O34" s="56" t="b">
        <v>0</v>
      </c>
      <c r="P34" s="56" t="b">
        <v>0</v>
      </c>
      <c r="Q34" s="56" t="b">
        <v>0</v>
      </c>
      <c r="R34" s="56" t="b">
        <v>0</v>
      </c>
      <c r="S34" s="56" t="b">
        <v>0</v>
      </c>
      <c r="T34" s="56" t="b">
        <v>0</v>
      </c>
      <c r="U34" s="56"/>
      <c r="V34" s="55"/>
      <c r="W34" s="56"/>
      <c r="X34" s="55"/>
      <c r="Y34" s="56"/>
      <c r="Z34" s="57"/>
      <c r="AA34" s="56"/>
      <c r="AB34" s="56"/>
      <c r="AC34" s="56"/>
      <c r="AD34" s="56"/>
      <c r="AE34" s="56"/>
      <c r="AF34" s="56" t="b">
        <v>0</v>
      </c>
      <c r="AG34" s="56" t="b">
        <v>0</v>
      </c>
      <c r="AH34" s="56" t="b">
        <v>0</v>
      </c>
      <c r="AI34" s="56" t="b">
        <v>0</v>
      </c>
      <c r="AJ34" s="56" t="b">
        <v>0</v>
      </c>
      <c r="AK34" s="56" t="b">
        <v>0</v>
      </c>
      <c r="AL34" s="56" t="b">
        <v>0</v>
      </c>
      <c r="AM34" s="56" t="b">
        <v>0</v>
      </c>
      <c r="AN34" s="56"/>
      <c r="AO34" s="56"/>
      <c r="AP34" s="57" t="str">
        <f>IF($M34&lt;&gt;"",VLOOKUP($M34,ACTIVITÉS!$1:$41,MATCH(AP$1,ACTIVITÉS!$1:$1,0),FALSE),"")</f>
        <v/>
      </c>
      <c r="AQ34" s="57" t="str">
        <f>IF($M34&lt;&gt;"",VLOOKUP($M34,ACTIVITÉS!$1:$41,MATCH(AQ$1,ACTIVITÉS!$1:$1,0),FALSE),"")</f>
        <v/>
      </c>
      <c r="AR34" s="57" t="str">
        <f>IF($M34&lt;&gt;"",VLOOKUP($M34,ACTIVITÉS!$1:$41,MATCH(AR$1,ACTIVITÉS!$1:$1,0),FALSE),"")</f>
        <v/>
      </c>
      <c r="AS34" s="57" t="str">
        <f>IF($M34&lt;&gt;"",VLOOKUP($M34,ACTIVITÉS!$1:$41,MATCH(AS$1,ACTIVITÉS!$1:$1,0),FALSE),"")</f>
        <v/>
      </c>
      <c r="AT34" s="55"/>
    </row>
    <row r="35" spans="1:46" ht="13.2">
      <c r="A35" s="58"/>
      <c r="B35" s="54"/>
      <c r="C35" s="54"/>
      <c r="D35" s="55"/>
      <c r="E35" s="54"/>
      <c r="F35" s="54"/>
      <c r="G35" s="54"/>
      <c r="H35" s="54"/>
      <c r="I35" s="55"/>
      <c r="J35" s="55"/>
      <c r="K35" s="55"/>
      <c r="L35" s="54"/>
      <c r="M35" s="55"/>
      <c r="N35" s="57"/>
      <c r="O35" s="56" t="b">
        <v>0</v>
      </c>
      <c r="P35" s="56" t="b">
        <v>0</v>
      </c>
      <c r="Q35" s="56" t="b">
        <v>0</v>
      </c>
      <c r="R35" s="56" t="b">
        <v>0</v>
      </c>
      <c r="S35" s="56" t="b">
        <v>0</v>
      </c>
      <c r="T35" s="56" t="b">
        <v>0</v>
      </c>
      <c r="U35" s="56"/>
      <c r="V35" s="55"/>
      <c r="W35" s="56"/>
      <c r="X35" s="55"/>
      <c r="Y35" s="56"/>
      <c r="Z35" s="57"/>
      <c r="AA35" s="56"/>
      <c r="AB35" s="56"/>
      <c r="AC35" s="56"/>
      <c r="AD35" s="56"/>
      <c r="AE35" s="56"/>
      <c r="AF35" s="56" t="b">
        <v>0</v>
      </c>
      <c r="AG35" s="56" t="b">
        <v>0</v>
      </c>
      <c r="AH35" s="56" t="b">
        <v>0</v>
      </c>
      <c r="AI35" s="56" t="b">
        <v>0</v>
      </c>
      <c r="AJ35" s="56" t="b">
        <v>0</v>
      </c>
      <c r="AK35" s="56" t="b">
        <v>0</v>
      </c>
      <c r="AL35" s="56" t="b">
        <v>0</v>
      </c>
      <c r="AM35" s="56" t="b">
        <v>0</v>
      </c>
      <c r="AN35" s="56"/>
      <c r="AO35" s="56"/>
      <c r="AP35" s="57" t="str">
        <f>IF($M35&lt;&gt;"",VLOOKUP($M35,ACTIVITÉS!$1:$41,MATCH(AP$1,ACTIVITÉS!$1:$1,0),FALSE),"")</f>
        <v/>
      </c>
      <c r="AQ35" s="57" t="str">
        <f>IF($M35&lt;&gt;"",VLOOKUP($M35,ACTIVITÉS!$1:$41,MATCH(AQ$1,ACTIVITÉS!$1:$1,0),FALSE),"")</f>
        <v/>
      </c>
      <c r="AR35" s="57" t="str">
        <f>IF($M35&lt;&gt;"",VLOOKUP($M35,ACTIVITÉS!$1:$41,MATCH(AR$1,ACTIVITÉS!$1:$1,0),FALSE),"")</f>
        <v/>
      </c>
      <c r="AS35" s="57" t="str">
        <f>IF($M35&lt;&gt;"",VLOOKUP($M35,ACTIVITÉS!$1:$41,MATCH(AS$1,ACTIVITÉS!$1:$1,0),FALSE),"")</f>
        <v/>
      </c>
      <c r="AT35" s="55"/>
    </row>
    <row r="36" spans="1:46" ht="13.2">
      <c r="A36" s="58"/>
      <c r="B36" s="54"/>
      <c r="C36" s="54"/>
      <c r="D36" s="55"/>
      <c r="E36" s="54"/>
      <c r="F36" s="54"/>
      <c r="G36" s="54"/>
      <c r="H36" s="54"/>
      <c r="I36" s="55"/>
      <c r="J36" s="55"/>
      <c r="K36" s="55"/>
      <c r="L36" s="54"/>
      <c r="M36" s="55"/>
      <c r="N36" s="57"/>
      <c r="O36" s="56" t="b">
        <v>0</v>
      </c>
      <c r="P36" s="56" t="b">
        <v>0</v>
      </c>
      <c r="Q36" s="56" t="b">
        <v>0</v>
      </c>
      <c r="R36" s="56" t="b">
        <v>0</v>
      </c>
      <c r="S36" s="56" t="b">
        <v>0</v>
      </c>
      <c r="T36" s="56" t="b">
        <v>0</v>
      </c>
      <c r="U36" s="56"/>
      <c r="V36" s="55"/>
      <c r="W36" s="56"/>
      <c r="X36" s="55"/>
      <c r="Y36" s="56"/>
      <c r="Z36" s="57"/>
      <c r="AA36" s="56"/>
      <c r="AB36" s="56"/>
      <c r="AC36" s="56"/>
      <c r="AD36" s="56"/>
      <c r="AE36" s="56"/>
      <c r="AF36" s="56" t="b">
        <v>0</v>
      </c>
      <c r="AG36" s="56" t="b">
        <v>0</v>
      </c>
      <c r="AH36" s="56" t="b">
        <v>0</v>
      </c>
      <c r="AI36" s="56" t="b">
        <v>0</v>
      </c>
      <c r="AJ36" s="56" t="b">
        <v>0</v>
      </c>
      <c r="AK36" s="56" t="b">
        <v>0</v>
      </c>
      <c r="AL36" s="56" t="b">
        <v>0</v>
      </c>
      <c r="AM36" s="56" t="b">
        <v>0</v>
      </c>
      <c r="AN36" s="56"/>
      <c r="AO36" s="56"/>
      <c r="AP36" s="57" t="str">
        <f>IF($M36&lt;&gt;"",VLOOKUP($M36,ACTIVITÉS!$1:$41,MATCH(AP$1,ACTIVITÉS!$1:$1,0),FALSE),"")</f>
        <v/>
      </c>
      <c r="AQ36" s="57" t="str">
        <f>IF($M36&lt;&gt;"",VLOOKUP($M36,ACTIVITÉS!$1:$41,MATCH(AQ$1,ACTIVITÉS!$1:$1,0),FALSE),"")</f>
        <v/>
      </c>
      <c r="AR36" s="57" t="str">
        <f>IF($M36&lt;&gt;"",VLOOKUP($M36,ACTIVITÉS!$1:$41,MATCH(AR$1,ACTIVITÉS!$1:$1,0),FALSE),"")</f>
        <v/>
      </c>
      <c r="AS36" s="57" t="str">
        <f>IF($M36&lt;&gt;"",VLOOKUP($M36,ACTIVITÉS!$1:$41,MATCH(AS$1,ACTIVITÉS!$1:$1,0),FALSE),"")</f>
        <v/>
      </c>
      <c r="AT36" s="55"/>
    </row>
    <row r="37" spans="1:46" ht="13.2">
      <c r="A37" s="58"/>
      <c r="B37" s="54"/>
      <c r="C37" s="54"/>
      <c r="D37" s="55"/>
      <c r="E37" s="54"/>
      <c r="F37" s="54"/>
      <c r="G37" s="54"/>
      <c r="H37" s="54"/>
      <c r="I37" s="55"/>
      <c r="J37" s="55"/>
      <c r="K37" s="55"/>
      <c r="L37" s="54"/>
      <c r="M37" s="55"/>
      <c r="N37" s="57"/>
      <c r="O37" s="56" t="b">
        <v>0</v>
      </c>
      <c r="P37" s="56" t="b">
        <v>0</v>
      </c>
      <c r="Q37" s="56" t="b">
        <v>0</v>
      </c>
      <c r="R37" s="56" t="b">
        <v>0</v>
      </c>
      <c r="S37" s="56" t="b">
        <v>0</v>
      </c>
      <c r="T37" s="56" t="b">
        <v>0</v>
      </c>
      <c r="U37" s="56"/>
      <c r="V37" s="55"/>
      <c r="W37" s="56"/>
      <c r="X37" s="55"/>
      <c r="Y37" s="56"/>
      <c r="Z37" s="57"/>
      <c r="AA37" s="56"/>
      <c r="AB37" s="56"/>
      <c r="AC37" s="56"/>
      <c r="AD37" s="56"/>
      <c r="AE37" s="56"/>
      <c r="AF37" s="56" t="b">
        <v>0</v>
      </c>
      <c r="AG37" s="56" t="b">
        <v>0</v>
      </c>
      <c r="AH37" s="56" t="b">
        <v>0</v>
      </c>
      <c r="AI37" s="56" t="b">
        <v>0</v>
      </c>
      <c r="AJ37" s="56" t="b">
        <v>0</v>
      </c>
      <c r="AK37" s="56" t="b">
        <v>0</v>
      </c>
      <c r="AL37" s="56" t="b">
        <v>0</v>
      </c>
      <c r="AM37" s="56" t="b">
        <v>0</v>
      </c>
      <c r="AN37" s="56"/>
      <c r="AO37" s="56"/>
      <c r="AP37" s="57" t="str">
        <f>IF($M37&lt;&gt;"",VLOOKUP($M37,ACTIVITÉS!$1:$41,MATCH(AP$1,ACTIVITÉS!$1:$1,0),FALSE),"")</f>
        <v/>
      </c>
      <c r="AQ37" s="57" t="str">
        <f>IF($M37&lt;&gt;"",VLOOKUP($M37,ACTIVITÉS!$1:$41,MATCH(AQ$1,ACTIVITÉS!$1:$1,0),FALSE),"")</f>
        <v/>
      </c>
      <c r="AR37" s="57" t="str">
        <f>IF($M37&lt;&gt;"",VLOOKUP($M37,ACTIVITÉS!$1:$41,MATCH(AR$1,ACTIVITÉS!$1:$1,0),FALSE),"")</f>
        <v/>
      </c>
      <c r="AS37" s="57" t="str">
        <f>IF($M37&lt;&gt;"",VLOOKUP($M37,ACTIVITÉS!$1:$41,MATCH(AS$1,ACTIVITÉS!$1:$1,0),FALSE),"")</f>
        <v/>
      </c>
      <c r="AT37" s="55"/>
    </row>
    <row r="38" spans="1:46" ht="13.2">
      <c r="A38" s="58"/>
      <c r="B38" s="54"/>
      <c r="C38" s="54"/>
      <c r="D38" s="55"/>
      <c r="E38" s="54"/>
      <c r="F38" s="54"/>
      <c r="G38" s="54"/>
      <c r="H38" s="54"/>
      <c r="I38" s="55"/>
      <c r="J38" s="55"/>
      <c r="K38" s="55"/>
      <c r="L38" s="54"/>
      <c r="M38" s="55"/>
      <c r="N38" s="57"/>
      <c r="O38" s="56" t="b">
        <v>0</v>
      </c>
      <c r="P38" s="56" t="b">
        <v>0</v>
      </c>
      <c r="Q38" s="56" t="b">
        <v>0</v>
      </c>
      <c r="R38" s="56" t="b">
        <v>0</v>
      </c>
      <c r="S38" s="56" t="b">
        <v>0</v>
      </c>
      <c r="T38" s="56" t="b">
        <v>0</v>
      </c>
      <c r="U38" s="56"/>
      <c r="V38" s="55"/>
      <c r="W38" s="56"/>
      <c r="X38" s="55"/>
      <c r="Y38" s="56"/>
      <c r="Z38" s="57"/>
      <c r="AA38" s="56"/>
      <c r="AB38" s="56"/>
      <c r="AC38" s="56"/>
      <c r="AD38" s="56"/>
      <c r="AE38" s="56"/>
      <c r="AF38" s="56" t="b">
        <v>0</v>
      </c>
      <c r="AG38" s="56" t="b">
        <v>0</v>
      </c>
      <c r="AH38" s="56" t="b">
        <v>0</v>
      </c>
      <c r="AI38" s="56" t="b">
        <v>0</v>
      </c>
      <c r="AJ38" s="56" t="b">
        <v>0</v>
      </c>
      <c r="AK38" s="56" t="b">
        <v>0</v>
      </c>
      <c r="AL38" s="56" t="b">
        <v>0</v>
      </c>
      <c r="AM38" s="56" t="b">
        <v>0</v>
      </c>
      <c r="AN38" s="56"/>
      <c r="AO38" s="56"/>
      <c r="AP38" s="57" t="str">
        <f>IF($M38&lt;&gt;"",VLOOKUP($M38,ACTIVITÉS!$1:$41,MATCH(AP$1,ACTIVITÉS!$1:$1,0),FALSE),"")</f>
        <v/>
      </c>
      <c r="AQ38" s="57" t="str">
        <f>IF($M38&lt;&gt;"",VLOOKUP($M38,ACTIVITÉS!$1:$41,MATCH(AQ$1,ACTIVITÉS!$1:$1,0),FALSE),"")</f>
        <v/>
      </c>
      <c r="AR38" s="57" t="str">
        <f>IF($M38&lt;&gt;"",VLOOKUP($M38,ACTIVITÉS!$1:$41,MATCH(AR$1,ACTIVITÉS!$1:$1,0),FALSE),"")</f>
        <v/>
      </c>
      <c r="AS38" s="57" t="str">
        <f>IF($M38&lt;&gt;"",VLOOKUP($M38,ACTIVITÉS!$1:$41,MATCH(AS$1,ACTIVITÉS!$1:$1,0),FALSE),"")</f>
        <v/>
      </c>
      <c r="AT38" s="55"/>
    </row>
    <row r="39" spans="1:46" ht="13.2">
      <c r="A39" s="58"/>
      <c r="B39" s="54"/>
      <c r="C39" s="54"/>
      <c r="D39" s="55"/>
      <c r="E39" s="54"/>
      <c r="F39" s="54"/>
      <c r="G39" s="54"/>
      <c r="H39" s="54"/>
      <c r="I39" s="55"/>
      <c r="J39" s="55"/>
      <c r="K39" s="55"/>
      <c r="L39" s="54"/>
      <c r="M39" s="55"/>
      <c r="N39" s="57"/>
      <c r="O39" s="56" t="b">
        <v>0</v>
      </c>
      <c r="P39" s="56" t="b">
        <v>0</v>
      </c>
      <c r="Q39" s="56" t="b">
        <v>0</v>
      </c>
      <c r="R39" s="56" t="b">
        <v>0</v>
      </c>
      <c r="S39" s="56" t="b">
        <v>0</v>
      </c>
      <c r="T39" s="56" t="b">
        <v>0</v>
      </c>
      <c r="U39" s="56"/>
      <c r="V39" s="55"/>
      <c r="W39" s="56"/>
      <c r="X39" s="55"/>
      <c r="Y39" s="56"/>
      <c r="Z39" s="57"/>
      <c r="AA39" s="56"/>
      <c r="AB39" s="56"/>
      <c r="AC39" s="56"/>
      <c r="AD39" s="56"/>
      <c r="AE39" s="56"/>
      <c r="AF39" s="56" t="b">
        <v>0</v>
      </c>
      <c r="AG39" s="56" t="b">
        <v>0</v>
      </c>
      <c r="AH39" s="56" t="b">
        <v>0</v>
      </c>
      <c r="AI39" s="56" t="b">
        <v>0</v>
      </c>
      <c r="AJ39" s="56" t="b">
        <v>0</v>
      </c>
      <c r="AK39" s="56" t="b">
        <v>0</v>
      </c>
      <c r="AL39" s="56" t="b">
        <v>0</v>
      </c>
      <c r="AM39" s="56" t="b">
        <v>0</v>
      </c>
      <c r="AN39" s="56"/>
      <c r="AO39" s="56"/>
      <c r="AP39" s="57" t="str">
        <f>IF($M39&lt;&gt;"",VLOOKUP($M39,ACTIVITÉS!$1:$41,MATCH(AP$1,ACTIVITÉS!$1:$1,0),FALSE),"")</f>
        <v/>
      </c>
      <c r="AQ39" s="57" t="str">
        <f>IF($M39&lt;&gt;"",VLOOKUP($M39,ACTIVITÉS!$1:$41,MATCH(AQ$1,ACTIVITÉS!$1:$1,0),FALSE),"")</f>
        <v/>
      </c>
      <c r="AR39" s="57" t="str">
        <f>IF($M39&lt;&gt;"",VLOOKUP($M39,ACTIVITÉS!$1:$41,MATCH(AR$1,ACTIVITÉS!$1:$1,0),FALSE),"")</f>
        <v/>
      </c>
      <c r="AS39" s="57" t="str">
        <f>IF($M39&lt;&gt;"",VLOOKUP($M39,ACTIVITÉS!$1:$41,MATCH(AS$1,ACTIVITÉS!$1:$1,0),FALSE),"")</f>
        <v/>
      </c>
      <c r="AT39" s="55"/>
    </row>
    <row r="40" spans="1:46" ht="13.2">
      <c r="A40" s="58"/>
      <c r="B40" s="54"/>
      <c r="C40" s="54"/>
      <c r="D40" s="55"/>
      <c r="E40" s="54"/>
      <c r="F40" s="54"/>
      <c r="G40" s="54"/>
      <c r="H40" s="54"/>
      <c r="I40" s="55"/>
      <c r="J40" s="55"/>
      <c r="K40" s="55"/>
      <c r="L40" s="54"/>
      <c r="M40" s="55"/>
      <c r="N40" s="57"/>
      <c r="O40" s="56" t="b">
        <v>0</v>
      </c>
      <c r="P40" s="56" t="b">
        <v>0</v>
      </c>
      <c r="Q40" s="56" t="b">
        <v>0</v>
      </c>
      <c r="R40" s="56" t="b">
        <v>0</v>
      </c>
      <c r="S40" s="56" t="b">
        <v>0</v>
      </c>
      <c r="T40" s="56" t="b">
        <v>0</v>
      </c>
      <c r="U40" s="56"/>
      <c r="V40" s="55"/>
      <c r="W40" s="56"/>
      <c r="X40" s="55"/>
      <c r="Y40" s="56"/>
      <c r="Z40" s="57"/>
      <c r="AA40" s="56"/>
      <c r="AB40" s="56"/>
      <c r="AC40" s="56"/>
      <c r="AD40" s="56"/>
      <c r="AE40" s="56"/>
      <c r="AF40" s="56" t="b">
        <v>0</v>
      </c>
      <c r="AG40" s="56" t="b">
        <v>0</v>
      </c>
      <c r="AH40" s="56" t="b">
        <v>0</v>
      </c>
      <c r="AI40" s="56" t="b">
        <v>0</v>
      </c>
      <c r="AJ40" s="56" t="b">
        <v>0</v>
      </c>
      <c r="AK40" s="56" t="b">
        <v>0</v>
      </c>
      <c r="AL40" s="56" t="b">
        <v>0</v>
      </c>
      <c r="AM40" s="56" t="b">
        <v>0</v>
      </c>
      <c r="AN40" s="56"/>
      <c r="AO40" s="56"/>
      <c r="AP40" s="57" t="str">
        <f>IF($M40&lt;&gt;"",VLOOKUP($M40,ACTIVITÉS!$1:$41,MATCH(AP$1,ACTIVITÉS!$1:$1,0),FALSE),"")</f>
        <v/>
      </c>
      <c r="AQ40" s="57" t="str">
        <f>IF($M40&lt;&gt;"",VLOOKUP($M40,ACTIVITÉS!$1:$41,MATCH(AQ$1,ACTIVITÉS!$1:$1,0),FALSE),"")</f>
        <v/>
      </c>
      <c r="AR40" s="57" t="str">
        <f>IF($M40&lt;&gt;"",VLOOKUP($M40,ACTIVITÉS!$1:$41,MATCH(AR$1,ACTIVITÉS!$1:$1,0),FALSE),"")</f>
        <v/>
      </c>
      <c r="AS40" s="57" t="str">
        <f>IF($M40&lt;&gt;"",VLOOKUP($M40,ACTIVITÉS!$1:$41,MATCH(AS$1,ACTIVITÉS!$1:$1,0),FALSE),"")</f>
        <v/>
      </c>
      <c r="AT40" s="55"/>
    </row>
    <row r="41" spans="1:46" ht="13.2">
      <c r="A41" s="58"/>
      <c r="B41" s="54"/>
      <c r="C41" s="54"/>
      <c r="D41" s="55"/>
      <c r="E41" s="54"/>
      <c r="F41" s="54"/>
      <c r="G41" s="54"/>
      <c r="H41" s="54"/>
      <c r="I41" s="55"/>
      <c r="J41" s="55"/>
      <c r="K41" s="55"/>
      <c r="L41" s="54"/>
      <c r="M41" s="55"/>
      <c r="N41" s="57"/>
      <c r="O41" s="56" t="b">
        <v>0</v>
      </c>
      <c r="P41" s="56" t="b">
        <v>0</v>
      </c>
      <c r="Q41" s="56" t="b">
        <v>0</v>
      </c>
      <c r="R41" s="56" t="b">
        <v>0</v>
      </c>
      <c r="S41" s="56" t="b">
        <v>0</v>
      </c>
      <c r="T41" s="56" t="b">
        <v>0</v>
      </c>
      <c r="U41" s="56"/>
      <c r="V41" s="55"/>
      <c r="W41" s="56"/>
      <c r="X41" s="55"/>
      <c r="Y41" s="56"/>
      <c r="Z41" s="57"/>
      <c r="AA41" s="56"/>
      <c r="AB41" s="56"/>
      <c r="AC41" s="56"/>
      <c r="AD41" s="56"/>
      <c r="AE41" s="56"/>
      <c r="AF41" s="56" t="b">
        <v>0</v>
      </c>
      <c r="AG41" s="56" t="b">
        <v>0</v>
      </c>
      <c r="AH41" s="56" t="b">
        <v>0</v>
      </c>
      <c r="AI41" s="56" t="b">
        <v>0</v>
      </c>
      <c r="AJ41" s="56" t="b">
        <v>0</v>
      </c>
      <c r="AK41" s="56" t="b">
        <v>0</v>
      </c>
      <c r="AL41" s="56" t="b">
        <v>0</v>
      </c>
      <c r="AM41" s="56" t="b">
        <v>0</v>
      </c>
      <c r="AN41" s="56"/>
      <c r="AO41" s="56"/>
      <c r="AP41" s="57" t="str">
        <f>IF($M41&lt;&gt;"",VLOOKUP($M41,ACTIVITÉS!$1:$41,MATCH(AP$1,ACTIVITÉS!$1:$1,0),FALSE),"")</f>
        <v/>
      </c>
      <c r="AQ41" s="57" t="str">
        <f>IF($M41&lt;&gt;"",VLOOKUP($M41,ACTIVITÉS!$1:$41,MATCH(AQ$1,ACTIVITÉS!$1:$1,0),FALSE),"")</f>
        <v/>
      </c>
      <c r="AR41" s="57" t="str">
        <f>IF($M41&lt;&gt;"",VLOOKUP($M41,ACTIVITÉS!$1:$41,MATCH(AR$1,ACTIVITÉS!$1:$1,0),FALSE),"")</f>
        <v/>
      </c>
      <c r="AS41" s="57" t="str">
        <f>IF($M41&lt;&gt;"",VLOOKUP($M41,ACTIVITÉS!$1:$41,MATCH(AS$1,ACTIVITÉS!$1:$1,0),FALSE),"")</f>
        <v/>
      </c>
      <c r="AT41" s="55"/>
    </row>
    <row r="42" spans="1:46" ht="13.2">
      <c r="A42" s="58"/>
      <c r="B42" s="54"/>
      <c r="C42" s="54"/>
      <c r="D42" s="55"/>
      <c r="E42" s="54"/>
      <c r="F42" s="54"/>
      <c r="G42" s="54"/>
      <c r="H42" s="54"/>
      <c r="I42" s="55"/>
      <c r="J42" s="55"/>
      <c r="K42" s="55"/>
      <c r="L42" s="54"/>
      <c r="M42" s="55"/>
      <c r="N42" s="57"/>
      <c r="O42" s="56" t="b">
        <v>0</v>
      </c>
      <c r="P42" s="56" t="b">
        <v>0</v>
      </c>
      <c r="Q42" s="56" t="b">
        <v>0</v>
      </c>
      <c r="R42" s="56" t="b">
        <v>0</v>
      </c>
      <c r="S42" s="56" t="b">
        <v>0</v>
      </c>
      <c r="T42" s="56" t="b">
        <v>0</v>
      </c>
      <c r="U42" s="56"/>
      <c r="V42" s="55"/>
      <c r="W42" s="56"/>
      <c r="X42" s="55"/>
      <c r="Y42" s="56"/>
      <c r="Z42" s="57"/>
      <c r="AA42" s="56"/>
      <c r="AB42" s="56"/>
      <c r="AC42" s="56"/>
      <c r="AD42" s="56"/>
      <c r="AE42" s="56"/>
      <c r="AF42" s="56" t="b">
        <v>0</v>
      </c>
      <c r="AG42" s="56" t="b">
        <v>0</v>
      </c>
      <c r="AH42" s="56" t="b">
        <v>0</v>
      </c>
      <c r="AI42" s="56" t="b">
        <v>0</v>
      </c>
      <c r="AJ42" s="56" t="b">
        <v>0</v>
      </c>
      <c r="AK42" s="56" t="b">
        <v>0</v>
      </c>
      <c r="AL42" s="56" t="b">
        <v>0</v>
      </c>
      <c r="AM42" s="56" t="b">
        <v>0</v>
      </c>
      <c r="AN42" s="56"/>
      <c r="AO42" s="56"/>
      <c r="AP42" s="57" t="str">
        <f>IF($M42&lt;&gt;"",VLOOKUP($M42,ACTIVITÉS!$1:$41,MATCH(AP$1,ACTIVITÉS!$1:$1,0),FALSE),"")</f>
        <v/>
      </c>
      <c r="AQ42" s="57" t="str">
        <f>IF($M42&lt;&gt;"",VLOOKUP($M42,ACTIVITÉS!$1:$41,MATCH(AQ$1,ACTIVITÉS!$1:$1,0),FALSE),"")</f>
        <v/>
      </c>
      <c r="AR42" s="57" t="str">
        <f>IF($M42&lt;&gt;"",VLOOKUP($M42,ACTIVITÉS!$1:$41,MATCH(AR$1,ACTIVITÉS!$1:$1,0),FALSE),"")</f>
        <v/>
      </c>
      <c r="AS42" s="57" t="str">
        <f>IF($M42&lt;&gt;"",VLOOKUP($M42,ACTIVITÉS!$1:$41,MATCH(AS$1,ACTIVITÉS!$1:$1,0),FALSE),"")</f>
        <v/>
      </c>
      <c r="AT42" s="55"/>
    </row>
    <row r="43" spans="1:46" ht="13.2">
      <c r="A43" s="58"/>
      <c r="B43" s="54"/>
      <c r="C43" s="54"/>
      <c r="D43" s="55"/>
      <c r="E43" s="54"/>
      <c r="F43" s="54"/>
      <c r="G43" s="54"/>
      <c r="H43" s="54"/>
      <c r="I43" s="55"/>
      <c r="J43" s="55"/>
      <c r="K43" s="55"/>
      <c r="L43" s="54"/>
      <c r="M43" s="55"/>
      <c r="N43" s="57"/>
      <c r="O43" s="56" t="b">
        <v>0</v>
      </c>
      <c r="P43" s="56" t="b">
        <v>0</v>
      </c>
      <c r="Q43" s="56" t="b">
        <v>0</v>
      </c>
      <c r="R43" s="56" t="b">
        <v>0</v>
      </c>
      <c r="S43" s="56" t="b">
        <v>0</v>
      </c>
      <c r="T43" s="56" t="b">
        <v>0</v>
      </c>
      <c r="U43" s="56"/>
      <c r="V43" s="55"/>
      <c r="W43" s="56"/>
      <c r="X43" s="55"/>
      <c r="Y43" s="56"/>
      <c r="Z43" s="57"/>
      <c r="AA43" s="56"/>
      <c r="AB43" s="56"/>
      <c r="AC43" s="56"/>
      <c r="AD43" s="56"/>
      <c r="AE43" s="56"/>
      <c r="AF43" s="56" t="b">
        <v>0</v>
      </c>
      <c r="AG43" s="56" t="b">
        <v>0</v>
      </c>
      <c r="AH43" s="56" t="b">
        <v>0</v>
      </c>
      <c r="AI43" s="56" t="b">
        <v>0</v>
      </c>
      <c r="AJ43" s="56" t="b">
        <v>0</v>
      </c>
      <c r="AK43" s="56" t="b">
        <v>0</v>
      </c>
      <c r="AL43" s="56" t="b">
        <v>0</v>
      </c>
      <c r="AM43" s="56" t="b">
        <v>0</v>
      </c>
      <c r="AN43" s="56"/>
      <c r="AO43" s="56"/>
      <c r="AP43" s="57" t="str">
        <f>IF($M43&lt;&gt;"",VLOOKUP($M43,ACTIVITÉS!$1:$41,MATCH(AP$1,ACTIVITÉS!$1:$1,0),FALSE),"")</f>
        <v/>
      </c>
      <c r="AQ43" s="57" t="str">
        <f>IF($M43&lt;&gt;"",VLOOKUP($M43,ACTIVITÉS!$1:$41,MATCH(AQ$1,ACTIVITÉS!$1:$1,0),FALSE),"")</f>
        <v/>
      </c>
      <c r="AR43" s="57" t="str">
        <f>IF($M43&lt;&gt;"",VLOOKUP($M43,ACTIVITÉS!$1:$41,MATCH(AR$1,ACTIVITÉS!$1:$1,0),FALSE),"")</f>
        <v/>
      </c>
      <c r="AS43" s="57" t="str">
        <f>IF($M43&lt;&gt;"",VLOOKUP($M43,ACTIVITÉS!$1:$41,MATCH(AS$1,ACTIVITÉS!$1:$1,0),FALSE),"")</f>
        <v/>
      </c>
      <c r="AT43" s="55"/>
    </row>
    <row r="44" spans="1:46" ht="13.2">
      <c r="A44" s="58"/>
      <c r="B44" s="54"/>
      <c r="C44" s="54"/>
      <c r="D44" s="55"/>
      <c r="E44" s="54"/>
      <c r="F44" s="54"/>
      <c r="G44" s="54"/>
      <c r="H44" s="54"/>
      <c r="I44" s="55"/>
      <c r="J44" s="55"/>
      <c r="K44" s="55"/>
      <c r="L44" s="54"/>
      <c r="M44" s="55"/>
      <c r="N44" s="57"/>
      <c r="O44" s="56" t="b">
        <v>0</v>
      </c>
      <c r="P44" s="56" t="b">
        <v>0</v>
      </c>
      <c r="Q44" s="56" t="b">
        <v>0</v>
      </c>
      <c r="R44" s="56" t="b">
        <v>0</v>
      </c>
      <c r="S44" s="56" t="b">
        <v>0</v>
      </c>
      <c r="T44" s="56" t="b">
        <v>0</v>
      </c>
      <c r="U44" s="56"/>
      <c r="V44" s="55"/>
      <c r="W44" s="56"/>
      <c r="X44" s="55"/>
      <c r="Y44" s="56"/>
      <c r="Z44" s="57"/>
      <c r="AA44" s="56"/>
      <c r="AB44" s="56"/>
      <c r="AC44" s="56"/>
      <c r="AD44" s="56"/>
      <c r="AE44" s="56"/>
      <c r="AF44" s="56" t="b">
        <v>0</v>
      </c>
      <c r="AG44" s="56" t="b">
        <v>0</v>
      </c>
      <c r="AH44" s="56" t="b">
        <v>0</v>
      </c>
      <c r="AI44" s="56" t="b">
        <v>0</v>
      </c>
      <c r="AJ44" s="56" t="b">
        <v>0</v>
      </c>
      <c r="AK44" s="56" t="b">
        <v>0</v>
      </c>
      <c r="AL44" s="56" t="b">
        <v>0</v>
      </c>
      <c r="AM44" s="56" t="b">
        <v>0</v>
      </c>
      <c r="AN44" s="56"/>
      <c r="AO44" s="56"/>
      <c r="AP44" s="57" t="str">
        <f>IF($M44&lt;&gt;"",VLOOKUP($M44,ACTIVITÉS!$1:$41,MATCH(AP$1,ACTIVITÉS!$1:$1,0),FALSE),"")</f>
        <v/>
      </c>
      <c r="AQ44" s="57" t="str">
        <f>IF($M44&lt;&gt;"",VLOOKUP($M44,ACTIVITÉS!$1:$41,MATCH(AQ$1,ACTIVITÉS!$1:$1,0),FALSE),"")</f>
        <v/>
      </c>
      <c r="AR44" s="57" t="str">
        <f>IF($M44&lt;&gt;"",VLOOKUP($M44,ACTIVITÉS!$1:$41,MATCH(AR$1,ACTIVITÉS!$1:$1,0),FALSE),"")</f>
        <v/>
      </c>
      <c r="AS44" s="57" t="str">
        <f>IF($M44&lt;&gt;"",VLOOKUP($M44,ACTIVITÉS!$1:$41,MATCH(AS$1,ACTIVITÉS!$1:$1,0),FALSE),"")</f>
        <v/>
      </c>
      <c r="AT44" s="55"/>
    </row>
    <row r="45" spans="1:46" ht="13.2">
      <c r="A45" s="58"/>
      <c r="B45" s="54"/>
      <c r="C45" s="54"/>
      <c r="D45" s="55"/>
      <c r="E45" s="54"/>
      <c r="F45" s="54"/>
      <c r="G45" s="54"/>
      <c r="H45" s="54"/>
      <c r="I45" s="55"/>
      <c r="J45" s="55"/>
      <c r="K45" s="55"/>
      <c r="L45" s="54"/>
      <c r="M45" s="55"/>
      <c r="N45" s="57"/>
      <c r="O45" s="56" t="b">
        <v>0</v>
      </c>
      <c r="P45" s="56" t="b">
        <v>0</v>
      </c>
      <c r="Q45" s="56" t="b">
        <v>0</v>
      </c>
      <c r="R45" s="56" t="b">
        <v>0</v>
      </c>
      <c r="S45" s="56" t="b">
        <v>0</v>
      </c>
      <c r="T45" s="56" t="b">
        <v>0</v>
      </c>
      <c r="U45" s="56"/>
      <c r="V45" s="55"/>
      <c r="W45" s="56"/>
      <c r="X45" s="55"/>
      <c r="Y45" s="56"/>
      <c r="Z45" s="57"/>
      <c r="AA45" s="56"/>
      <c r="AB45" s="56"/>
      <c r="AC45" s="56"/>
      <c r="AD45" s="56"/>
      <c r="AE45" s="56"/>
      <c r="AF45" s="56" t="b">
        <v>0</v>
      </c>
      <c r="AG45" s="56" t="b">
        <v>0</v>
      </c>
      <c r="AH45" s="56" t="b">
        <v>0</v>
      </c>
      <c r="AI45" s="56" t="b">
        <v>0</v>
      </c>
      <c r="AJ45" s="56" t="b">
        <v>0</v>
      </c>
      <c r="AK45" s="56" t="b">
        <v>0</v>
      </c>
      <c r="AL45" s="56" t="b">
        <v>0</v>
      </c>
      <c r="AM45" s="56" t="b">
        <v>0</v>
      </c>
      <c r="AN45" s="56"/>
      <c r="AO45" s="56"/>
      <c r="AP45" s="57" t="str">
        <f>IF($M45&lt;&gt;"",VLOOKUP($M45,ACTIVITÉS!$1:$41,MATCH(AP$1,ACTIVITÉS!$1:$1,0),FALSE),"")</f>
        <v/>
      </c>
      <c r="AQ45" s="57" t="str">
        <f>IF($M45&lt;&gt;"",VLOOKUP($M45,ACTIVITÉS!$1:$41,MATCH(AQ$1,ACTIVITÉS!$1:$1,0),FALSE),"")</f>
        <v/>
      </c>
      <c r="AR45" s="57" t="str">
        <f>IF($M45&lt;&gt;"",VLOOKUP($M45,ACTIVITÉS!$1:$41,MATCH(AR$1,ACTIVITÉS!$1:$1,0),FALSE),"")</f>
        <v/>
      </c>
      <c r="AS45" s="57" t="str">
        <f>IF($M45&lt;&gt;"",VLOOKUP($M45,ACTIVITÉS!$1:$41,MATCH(AS$1,ACTIVITÉS!$1:$1,0),FALSE),"")</f>
        <v/>
      </c>
      <c r="AT45" s="55"/>
    </row>
    <row r="46" spans="1:46" ht="13.2">
      <c r="A46" s="58"/>
      <c r="B46" s="54"/>
      <c r="C46" s="54"/>
      <c r="D46" s="55"/>
      <c r="E46" s="54"/>
      <c r="F46" s="54"/>
      <c r="G46" s="54"/>
      <c r="H46" s="54"/>
      <c r="I46" s="55"/>
      <c r="J46" s="55"/>
      <c r="K46" s="55"/>
      <c r="L46" s="54"/>
      <c r="M46" s="55"/>
      <c r="N46" s="57"/>
      <c r="O46" s="56" t="b">
        <v>0</v>
      </c>
      <c r="P46" s="56" t="b">
        <v>0</v>
      </c>
      <c r="Q46" s="56" t="b">
        <v>0</v>
      </c>
      <c r="R46" s="56" t="b">
        <v>0</v>
      </c>
      <c r="S46" s="56" t="b">
        <v>0</v>
      </c>
      <c r="T46" s="56" t="b">
        <v>0</v>
      </c>
      <c r="U46" s="56"/>
      <c r="V46" s="55"/>
      <c r="W46" s="56"/>
      <c r="X46" s="55"/>
      <c r="Y46" s="56"/>
      <c r="Z46" s="57"/>
      <c r="AA46" s="56"/>
      <c r="AB46" s="56"/>
      <c r="AC46" s="56"/>
      <c r="AD46" s="56"/>
      <c r="AE46" s="56"/>
      <c r="AF46" s="56" t="b">
        <v>0</v>
      </c>
      <c r="AG46" s="56" t="b">
        <v>0</v>
      </c>
      <c r="AH46" s="56" t="b">
        <v>0</v>
      </c>
      <c r="AI46" s="56" t="b">
        <v>0</v>
      </c>
      <c r="AJ46" s="56" t="b">
        <v>0</v>
      </c>
      <c r="AK46" s="56" t="b">
        <v>0</v>
      </c>
      <c r="AL46" s="56" t="b">
        <v>0</v>
      </c>
      <c r="AM46" s="56" t="b">
        <v>0</v>
      </c>
      <c r="AN46" s="56"/>
      <c r="AO46" s="56"/>
      <c r="AP46" s="57" t="str">
        <f>IF($M46&lt;&gt;"",VLOOKUP($M46,ACTIVITÉS!$1:$41,MATCH(AP$1,ACTIVITÉS!$1:$1,0),FALSE),"")</f>
        <v/>
      </c>
      <c r="AQ46" s="57" t="str">
        <f>IF($M46&lt;&gt;"",VLOOKUP($M46,ACTIVITÉS!$1:$41,MATCH(AQ$1,ACTIVITÉS!$1:$1,0),FALSE),"")</f>
        <v/>
      </c>
      <c r="AR46" s="57" t="str">
        <f>IF($M46&lt;&gt;"",VLOOKUP($M46,ACTIVITÉS!$1:$41,MATCH(AR$1,ACTIVITÉS!$1:$1,0),FALSE),"")</f>
        <v/>
      </c>
      <c r="AS46" s="57" t="str">
        <f>IF($M46&lt;&gt;"",VLOOKUP($M46,ACTIVITÉS!$1:$41,MATCH(AS$1,ACTIVITÉS!$1:$1,0),FALSE),"")</f>
        <v/>
      </c>
      <c r="AT46" s="55"/>
    </row>
    <row r="47" spans="1:46" ht="13.2">
      <c r="A47" s="58"/>
      <c r="B47" s="54"/>
      <c r="C47" s="54"/>
      <c r="D47" s="55"/>
      <c r="E47" s="54"/>
      <c r="F47" s="54"/>
      <c r="G47" s="54"/>
      <c r="H47" s="54"/>
      <c r="I47" s="55"/>
      <c r="J47" s="55"/>
      <c r="K47" s="55"/>
      <c r="L47" s="54"/>
      <c r="M47" s="55"/>
      <c r="N47" s="57"/>
      <c r="O47" s="56" t="b">
        <v>0</v>
      </c>
      <c r="P47" s="56" t="b">
        <v>0</v>
      </c>
      <c r="Q47" s="56" t="b">
        <v>0</v>
      </c>
      <c r="R47" s="56" t="b">
        <v>0</v>
      </c>
      <c r="S47" s="56" t="b">
        <v>0</v>
      </c>
      <c r="T47" s="56" t="b">
        <v>0</v>
      </c>
      <c r="U47" s="56"/>
      <c r="V47" s="55"/>
      <c r="W47" s="56"/>
      <c r="X47" s="55"/>
      <c r="Y47" s="56"/>
      <c r="Z47" s="57"/>
      <c r="AA47" s="56"/>
      <c r="AB47" s="56"/>
      <c r="AC47" s="56"/>
      <c r="AD47" s="56"/>
      <c r="AE47" s="56"/>
      <c r="AF47" s="56" t="b">
        <v>0</v>
      </c>
      <c r="AG47" s="56" t="b">
        <v>0</v>
      </c>
      <c r="AH47" s="56" t="b">
        <v>0</v>
      </c>
      <c r="AI47" s="56" t="b">
        <v>0</v>
      </c>
      <c r="AJ47" s="56" t="b">
        <v>0</v>
      </c>
      <c r="AK47" s="56" t="b">
        <v>0</v>
      </c>
      <c r="AL47" s="56" t="b">
        <v>0</v>
      </c>
      <c r="AM47" s="56" t="b">
        <v>0</v>
      </c>
      <c r="AN47" s="56"/>
      <c r="AO47" s="56"/>
      <c r="AP47" s="57" t="str">
        <f>IF($M47&lt;&gt;"",VLOOKUP($M47,ACTIVITÉS!$1:$41,MATCH(AP$1,ACTIVITÉS!$1:$1,0),FALSE),"")</f>
        <v/>
      </c>
      <c r="AQ47" s="57" t="str">
        <f>IF($M47&lt;&gt;"",VLOOKUP($M47,ACTIVITÉS!$1:$41,MATCH(AQ$1,ACTIVITÉS!$1:$1,0),FALSE),"")</f>
        <v/>
      </c>
      <c r="AR47" s="57" t="str">
        <f>IF($M47&lt;&gt;"",VLOOKUP($M47,ACTIVITÉS!$1:$41,MATCH(AR$1,ACTIVITÉS!$1:$1,0),FALSE),"")</f>
        <v/>
      </c>
      <c r="AS47" s="57" t="str">
        <f>IF($M47&lt;&gt;"",VLOOKUP($M47,ACTIVITÉS!$1:$41,MATCH(AS$1,ACTIVITÉS!$1:$1,0),FALSE),"")</f>
        <v/>
      </c>
      <c r="AT47" s="55"/>
    </row>
    <row r="48" spans="1:46" ht="13.2">
      <c r="A48" s="58"/>
      <c r="B48" s="54"/>
      <c r="C48" s="54"/>
      <c r="D48" s="55"/>
      <c r="E48" s="54"/>
      <c r="F48" s="54"/>
      <c r="G48" s="54"/>
      <c r="H48" s="54"/>
      <c r="I48" s="55"/>
      <c r="J48" s="55"/>
      <c r="K48" s="55"/>
      <c r="L48" s="54"/>
      <c r="M48" s="55"/>
      <c r="N48" s="57"/>
      <c r="O48" s="56" t="b">
        <v>0</v>
      </c>
      <c r="P48" s="56" t="b">
        <v>0</v>
      </c>
      <c r="Q48" s="56" t="b">
        <v>0</v>
      </c>
      <c r="R48" s="56" t="b">
        <v>0</v>
      </c>
      <c r="S48" s="56" t="b">
        <v>0</v>
      </c>
      <c r="T48" s="56" t="b">
        <v>0</v>
      </c>
      <c r="U48" s="56"/>
      <c r="V48" s="55"/>
      <c r="W48" s="56"/>
      <c r="X48" s="55"/>
      <c r="Y48" s="56"/>
      <c r="Z48" s="57"/>
      <c r="AA48" s="56"/>
      <c r="AB48" s="56"/>
      <c r="AC48" s="56"/>
      <c r="AD48" s="56"/>
      <c r="AE48" s="56"/>
      <c r="AF48" s="56" t="b">
        <v>0</v>
      </c>
      <c r="AG48" s="56" t="b">
        <v>0</v>
      </c>
      <c r="AH48" s="56" t="b">
        <v>0</v>
      </c>
      <c r="AI48" s="56" t="b">
        <v>0</v>
      </c>
      <c r="AJ48" s="56" t="b">
        <v>0</v>
      </c>
      <c r="AK48" s="56" t="b">
        <v>0</v>
      </c>
      <c r="AL48" s="56" t="b">
        <v>0</v>
      </c>
      <c r="AM48" s="56" t="b">
        <v>0</v>
      </c>
      <c r="AN48" s="56"/>
      <c r="AO48" s="56"/>
      <c r="AP48" s="57" t="str">
        <f>IF($M48&lt;&gt;"",VLOOKUP($M48,ACTIVITÉS!$1:$41,MATCH(AP$1,ACTIVITÉS!$1:$1,0),FALSE),"")</f>
        <v/>
      </c>
      <c r="AQ48" s="57" t="str">
        <f>IF($M48&lt;&gt;"",VLOOKUP($M48,ACTIVITÉS!$1:$41,MATCH(AQ$1,ACTIVITÉS!$1:$1,0),FALSE),"")</f>
        <v/>
      </c>
      <c r="AR48" s="57" t="str">
        <f>IF($M48&lt;&gt;"",VLOOKUP($M48,ACTIVITÉS!$1:$41,MATCH(AR$1,ACTIVITÉS!$1:$1,0),FALSE),"")</f>
        <v/>
      </c>
      <c r="AS48" s="57" t="str">
        <f>IF($M48&lt;&gt;"",VLOOKUP($M48,ACTIVITÉS!$1:$41,MATCH(AS$1,ACTIVITÉS!$1:$1,0),FALSE),"")</f>
        <v/>
      </c>
      <c r="AT48" s="55"/>
    </row>
    <row r="49" spans="1:46" ht="13.2">
      <c r="A49" s="58"/>
      <c r="B49" s="54"/>
      <c r="C49" s="54"/>
      <c r="D49" s="55"/>
      <c r="E49" s="54"/>
      <c r="F49" s="54"/>
      <c r="G49" s="54"/>
      <c r="H49" s="54"/>
      <c r="I49" s="55"/>
      <c r="J49" s="55"/>
      <c r="K49" s="55"/>
      <c r="L49" s="54"/>
      <c r="M49" s="55"/>
      <c r="N49" s="57"/>
      <c r="O49" s="56" t="b">
        <v>0</v>
      </c>
      <c r="P49" s="56" t="b">
        <v>0</v>
      </c>
      <c r="Q49" s="56" t="b">
        <v>0</v>
      </c>
      <c r="R49" s="56" t="b">
        <v>0</v>
      </c>
      <c r="S49" s="56" t="b">
        <v>0</v>
      </c>
      <c r="T49" s="56" t="b">
        <v>0</v>
      </c>
      <c r="U49" s="56"/>
      <c r="V49" s="55"/>
      <c r="W49" s="56"/>
      <c r="X49" s="55"/>
      <c r="Y49" s="56"/>
      <c r="Z49" s="57"/>
      <c r="AA49" s="56"/>
      <c r="AB49" s="56"/>
      <c r="AC49" s="56"/>
      <c r="AD49" s="56"/>
      <c r="AE49" s="56"/>
      <c r="AF49" s="56" t="b">
        <v>0</v>
      </c>
      <c r="AG49" s="56" t="b">
        <v>0</v>
      </c>
      <c r="AH49" s="56" t="b">
        <v>0</v>
      </c>
      <c r="AI49" s="56" t="b">
        <v>0</v>
      </c>
      <c r="AJ49" s="56" t="b">
        <v>0</v>
      </c>
      <c r="AK49" s="56" t="b">
        <v>0</v>
      </c>
      <c r="AL49" s="56" t="b">
        <v>0</v>
      </c>
      <c r="AM49" s="56" t="b">
        <v>0</v>
      </c>
      <c r="AN49" s="56"/>
      <c r="AO49" s="56"/>
      <c r="AP49" s="57" t="str">
        <f>IF($M49&lt;&gt;"",VLOOKUP($M49,ACTIVITÉS!$1:$41,MATCH(AP$1,ACTIVITÉS!$1:$1,0),FALSE),"")</f>
        <v/>
      </c>
      <c r="AQ49" s="57" t="str">
        <f>IF($M49&lt;&gt;"",VLOOKUP($M49,ACTIVITÉS!$1:$41,MATCH(AQ$1,ACTIVITÉS!$1:$1,0),FALSE),"")</f>
        <v/>
      </c>
      <c r="AR49" s="57" t="str">
        <f>IF($M49&lt;&gt;"",VLOOKUP($M49,ACTIVITÉS!$1:$41,MATCH(AR$1,ACTIVITÉS!$1:$1,0),FALSE),"")</f>
        <v/>
      </c>
      <c r="AS49" s="57" t="str">
        <f>IF($M49&lt;&gt;"",VLOOKUP($M49,ACTIVITÉS!$1:$41,MATCH(AS$1,ACTIVITÉS!$1:$1,0),FALSE),"")</f>
        <v/>
      </c>
      <c r="AT49" s="55"/>
    </row>
    <row r="50" spans="1:46" ht="13.2">
      <c r="A50" s="58"/>
      <c r="B50" s="54"/>
      <c r="C50" s="54"/>
      <c r="D50" s="55"/>
      <c r="E50" s="54"/>
      <c r="F50" s="54"/>
      <c r="G50" s="54"/>
      <c r="H50" s="54"/>
      <c r="I50" s="55"/>
      <c r="J50" s="55"/>
      <c r="K50" s="55"/>
      <c r="L50" s="54"/>
      <c r="M50" s="55"/>
      <c r="N50" s="57"/>
      <c r="O50" s="56" t="b">
        <v>0</v>
      </c>
      <c r="P50" s="56" t="b">
        <v>0</v>
      </c>
      <c r="Q50" s="56" t="b">
        <v>0</v>
      </c>
      <c r="R50" s="56" t="b">
        <v>0</v>
      </c>
      <c r="S50" s="56" t="b">
        <v>0</v>
      </c>
      <c r="T50" s="56" t="b">
        <v>0</v>
      </c>
      <c r="U50" s="56"/>
      <c r="V50" s="55"/>
      <c r="W50" s="56"/>
      <c r="X50" s="55"/>
      <c r="Y50" s="56"/>
      <c r="Z50" s="57"/>
      <c r="AA50" s="56"/>
      <c r="AB50" s="56"/>
      <c r="AC50" s="56"/>
      <c r="AD50" s="56"/>
      <c r="AE50" s="56"/>
      <c r="AF50" s="56" t="b">
        <v>0</v>
      </c>
      <c r="AG50" s="56" t="b">
        <v>0</v>
      </c>
      <c r="AH50" s="56" t="b">
        <v>0</v>
      </c>
      <c r="AI50" s="56" t="b">
        <v>0</v>
      </c>
      <c r="AJ50" s="56" t="b">
        <v>0</v>
      </c>
      <c r="AK50" s="56" t="b">
        <v>0</v>
      </c>
      <c r="AL50" s="56" t="b">
        <v>0</v>
      </c>
      <c r="AM50" s="56" t="b">
        <v>0</v>
      </c>
      <c r="AN50" s="56"/>
      <c r="AO50" s="56"/>
      <c r="AP50" s="57" t="str">
        <f>IF($M50&lt;&gt;"",VLOOKUP($M50,ACTIVITÉS!$1:$41,MATCH(AP$1,ACTIVITÉS!$1:$1,0),FALSE),"")</f>
        <v/>
      </c>
      <c r="AQ50" s="57" t="str">
        <f>IF($M50&lt;&gt;"",VLOOKUP($M50,ACTIVITÉS!$1:$41,MATCH(AQ$1,ACTIVITÉS!$1:$1,0),FALSE),"")</f>
        <v/>
      </c>
      <c r="AR50" s="57" t="str">
        <f>IF($M50&lt;&gt;"",VLOOKUP($M50,ACTIVITÉS!$1:$41,MATCH(AR$1,ACTIVITÉS!$1:$1,0),FALSE),"")</f>
        <v/>
      </c>
      <c r="AS50" s="57" t="str">
        <f>IF($M50&lt;&gt;"",VLOOKUP($M50,ACTIVITÉS!$1:$41,MATCH(AS$1,ACTIVITÉS!$1:$1,0),FALSE),"")</f>
        <v/>
      </c>
      <c r="AT50" s="55"/>
    </row>
    <row r="51" spans="1:46" ht="13.2">
      <c r="A51" s="58"/>
      <c r="B51" s="54"/>
      <c r="C51" s="54"/>
      <c r="D51" s="55"/>
      <c r="E51" s="54"/>
      <c r="F51" s="54"/>
      <c r="G51" s="54"/>
      <c r="H51" s="54"/>
      <c r="I51" s="55"/>
      <c r="J51" s="55"/>
      <c r="K51" s="55"/>
      <c r="L51" s="54"/>
      <c r="M51" s="55"/>
      <c r="N51" s="57"/>
      <c r="O51" s="56" t="b">
        <v>0</v>
      </c>
      <c r="P51" s="56" t="b">
        <v>0</v>
      </c>
      <c r="Q51" s="56" t="b">
        <v>0</v>
      </c>
      <c r="R51" s="56" t="b">
        <v>0</v>
      </c>
      <c r="S51" s="56" t="b">
        <v>0</v>
      </c>
      <c r="T51" s="56" t="b">
        <v>0</v>
      </c>
      <c r="U51" s="56"/>
      <c r="V51" s="55"/>
      <c r="W51" s="56"/>
      <c r="X51" s="55"/>
      <c r="Y51" s="56"/>
      <c r="Z51" s="57"/>
      <c r="AA51" s="56"/>
      <c r="AB51" s="56"/>
      <c r="AC51" s="56"/>
      <c r="AD51" s="56"/>
      <c r="AE51" s="56"/>
      <c r="AF51" s="56" t="b">
        <v>0</v>
      </c>
      <c r="AG51" s="56" t="b">
        <v>0</v>
      </c>
      <c r="AH51" s="56" t="b">
        <v>0</v>
      </c>
      <c r="AI51" s="56" t="b">
        <v>0</v>
      </c>
      <c r="AJ51" s="56" t="b">
        <v>0</v>
      </c>
      <c r="AK51" s="56" t="b">
        <v>0</v>
      </c>
      <c r="AL51" s="56" t="b">
        <v>0</v>
      </c>
      <c r="AM51" s="56" t="b">
        <v>0</v>
      </c>
      <c r="AN51" s="56"/>
      <c r="AO51" s="56"/>
      <c r="AP51" s="57" t="str">
        <f>IF($M51&lt;&gt;"",VLOOKUP($M51,ACTIVITÉS!$1:$41,MATCH(AP$1,ACTIVITÉS!$1:$1,0),FALSE),"")</f>
        <v/>
      </c>
      <c r="AQ51" s="57" t="str">
        <f>IF($M51&lt;&gt;"",VLOOKUP($M51,ACTIVITÉS!$1:$41,MATCH(AQ$1,ACTIVITÉS!$1:$1,0),FALSE),"")</f>
        <v/>
      </c>
      <c r="AR51" s="57" t="str">
        <f>IF($M51&lt;&gt;"",VLOOKUP($M51,ACTIVITÉS!$1:$41,MATCH(AR$1,ACTIVITÉS!$1:$1,0),FALSE),"")</f>
        <v/>
      </c>
      <c r="AS51" s="57" t="str">
        <f>IF($M51&lt;&gt;"",VLOOKUP($M51,ACTIVITÉS!$1:$41,MATCH(AS$1,ACTIVITÉS!$1:$1,0),FALSE),"")</f>
        <v/>
      </c>
      <c r="AT51" s="55"/>
    </row>
    <row r="52" spans="1:46" ht="13.2">
      <c r="A52" s="58"/>
      <c r="B52" s="54"/>
      <c r="C52" s="54"/>
      <c r="D52" s="55"/>
      <c r="E52" s="54"/>
      <c r="F52" s="54"/>
      <c r="G52" s="54"/>
      <c r="H52" s="54"/>
      <c r="I52" s="55"/>
      <c r="J52" s="55"/>
      <c r="K52" s="55"/>
      <c r="L52" s="54"/>
      <c r="M52" s="55"/>
      <c r="N52" s="57"/>
      <c r="O52" s="56" t="b">
        <v>0</v>
      </c>
      <c r="P52" s="56" t="b">
        <v>0</v>
      </c>
      <c r="Q52" s="56" t="b">
        <v>0</v>
      </c>
      <c r="R52" s="56" t="b">
        <v>0</v>
      </c>
      <c r="S52" s="56" t="b">
        <v>0</v>
      </c>
      <c r="T52" s="56" t="b">
        <v>0</v>
      </c>
      <c r="U52" s="56"/>
      <c r="V52" s="55"/>
      <c r="W52" s="56"/>
      <c r="X52" s="55"/>
      <c r="Y52" s="56"/>
      <c r="Z52" s="57"/>
      <c r="AA52" s="56"/>
      <c r="AB52" s="56"/>
      <c r="AC52" s="56"/>
      <c r="AD52" s="56"/>
      <c r="AE52" s="56"/>
      <c r="AF52" s="56" t="b">
        <v>0</v>
      </c>
      <c r="AG52" s="56" t="b">
        <v>0</v>
      </c>
      <c r="AH52" s="56" t="b">
        <v>0</v>
      </c>
      <c r="AI52" s="56" t="b">
        <v>0</v>
      </c>
      <c r="AJ52" s="56" t="b">
        <v>0</v>
      </c>
      <c r="AK52" s="56" t="b">
        <v>0</v>
      </c>
      <c r="AL52" s="56" t="b">
        <v>0</v>
      </c>
      <c r="AM52" s="56" t="b">
        <v>0</v>
      </c>
      <c r="AN52" s="56"/>
      <c r="AO52" s="56"/>
      <c r="AP52" s="57" t="str">
        <f>IF($M52&lt;&gt;"",VLOOKUP($M52,ACTIVITÉS!$1:$41,MATCH(AP$1,ACTIVITÉS!$1:$1,0),FALSE),"")</f>
        <v/>
      </c>
      <c r="AQ52" s="57" t="str">
        <f>IF($M52&lt;&gt;"",VLOOKUP($M52,ACTIVITÉS!$1:$41,MATCH(AQ$1,ACTIVITÉS!$1:$1,0),FALSE),"")</f>
        <v/>
      </c>
      <c r="AR52" s="57" t="str">
        <f>IF($M52&lt;&gt;"",VLOOKUP($M52,ACTIVITÉS!$1:$41,MATCH(AR$1,ACTIVITÉS!$1:$1,0),FALSE),"")</f>
        <v/>
      </c>
      <c r="AS52" s="57" t="str">
        <f>IF($M52&lt;&gt;"",VLOOKUP($M52,ACTIVITÉS!$1:$41,MATCH(AS$1,ACTIVITÉS!$1:$1,0),FALSE),"")</f>
        <v/>
      </c>
      <c r="AT52" s="55"/>
    </row>
    <row r="53" spans="1:46" ht="13.2">
      <c r="A53" s="58"/>
      <c r="B53" s="54"/>
      <c r="C53" s="54"/>
      <c r="D53" s="55"/>
      <c r="E53" s="54"/>
      <c r="F53" s="54"/>
      <c r="G53" s="54"/>
      <c r="H53" s="54"/>
      <c r="I53" s="55"/>
      <c r="J53" s="55"/>
      <c r="K53" s="55"/>
      <c r="L53" s="54"/>
      <c r="M53" s="55"/>
      <c r="N53" s="57"/>
      <c r="O53" s="56" t="b">
        <v>0</v>
      </c>
      <c r="P53" s="56" t="b">
        <v>0</v>
      </c>
      <c r="Q53" s="56" t="b">
        <v>0</v>
      </c>
      <c r="R53" s="56" t="b">
        <v>0</v>
      </c>
      <c r="S53" s="56" t="b">
        <v>0</v>
      </c>
      <c r="T53" s="56" t="b">
        <v>0</v>
      </c>
      <c r="U53" s="56"/>
      <c r="V53" s="55"/>
      <c r="W53" s="56"/>
      <c r="X53" s="55"/>
      <c r="Y53" s="56"/>
      <c r="Z53" s="57"/>
      <c r="AA53" s="56"/>
      <c r="AB53" s="56"/>
      <c r="AC53" s="56"/>
      <c r="AD53" s="56"/>
      <c r="AE53" s="56"/>
      <c r="AF53" s="56" t="b">
        <v>0</v>
      </c>
      <c r="AG53" s="56" t="b">
        <v>0</v>
      </c>
      <c r="AH53" s="56" t="b">
        <v>0</v>
      </c>
      <c r="AI53" s="56" t="b">
        <v>0</v>
      </c>
      <c r="AJ53" s="56" t="b">
        <v>0</v>
      </c>
      <c r="AK53" s="56" t="b">
        <v>0</v>
      </c>
      <c r="AL53" s="56" t="b">
        <v>0</v>
      </c>
      <c r="AM53" s="56" t="b">
        <v>0</v>
      </c>
      <c r="AN53" s="56"/>
      <c r="AO53" s="56"/>
      <c r="AP53" s="57" t="str">
        <f>IF($M53&lt;&gt;"",VLOOKUP($M53,ACTIVITÉS!$1:$41,MATCH(AP$1,ACTIVITÉS!$1:$1,0),FALSE),"")</f>
        <v/>
      </c>
      <c r="AQ53" s="57" t="str">
        <f>IF($M53&lt;&gt;"",VLOOKUP($M53,ACTIVITÉS!$1:$41,MATCH(AQ$1,ACTIVITÉS!$1:$1,0),FALSE),"")</f>
        <v/>
      </c>
      <c r="AR53" s="57" t="str">
        <f>IF($M53&lt;&gt;"",VLOOKUP($M53,ACTIVITÉS!$1:$41,MATCH(AR$1,ACTIVITÉS!$1:$1,0),FALSE),"")</f>
        <v/>
      </c>
      <c r="AS53" s="57" t="str">
        <f>IF($M53&lt;&gt;"",VLOOKUP($M53,ACTIVITÉS!$1:$41,MATCH(AS$1,ACTIVITÉS!$1:$1,0),FALSE),"")</f>
        <v/>
      </c>
      <c r="AT53" s="55"/>
    </row>
    <row r="54" spans="1:46" ht="13.2">
      <c r="A54" s="58"/>
      <c r="B54" s="54"/>
      <c r="C54" s="54"/>
      <c r="D54" s="55"/>
      <c r="E54" s="54"/>
      <c r="F54" s="54"/>
      <c r="G54" s="54"/>
      <c r="H54" s="54"/>
      <c r="I54" s="55"/>
      <c r="J54" s="55"/>
      <c r="K54" s="55"/>
      <c r="L54" s="54"/>
      <c r="M54" s="55"/>
      <c r="N54" s="57"/>
      <c r="O54" s="56" t="b">
        <v>0</v>
      </c>
      <c r="P54" s="56" t="b">
        <v>0</v>
      </c>
      <c r="Q54" s="56" t="b">
        <v>0</v>
      </c>
      <c r="R54" s="56" t="b">
        <v>0</v>
      </c>
      <c r="S54" s="56" t="b">
        <v>0</v>
      </c>
      <c r="T54" s="56" t="b">
        <v>0</v>
      </c>
      <c r="U54" s="56"/>
      <c r="V54" s="55"/>
      <c r="W54" s="56"/>
      <c r="X54" s="55"/>
      <c r="Y54" s="56"/>
      <c r="Z54" s="57"/>
      <c r="AA54" s="56"/>
      <c r="AB54" s="56"/>
      <c r="AC54" s="56"/>
      <c r="AD54" s="56"/>
      <c r="AE54" s="56"/>
      <c r="AF54" s="56" t="b">
        <v>0</v>
      </c>
      <c r="AG54" s="56" t="b">
        <v>0</v>
      </c>
      <c r="AH54" s="56" t="b">
        <v>0</v>
      </c>
      <c r="AI54" s="56" t="b">
        <v>0</v>
      </c>
      <c r="AJ54" s="56" t="b">
        <v>0</v>
      </c>
      <c r="AK54" s="56" t="b">
        <v>0</v>
      </c>
      <c r="AL54" s="56" t="b">
        <v>0</v>
      </c>
      <c r="AM54" s="56" t="b">
        <v>0</v>
      </c>
      <c r="AN54" s="56"/>
      <c r="AO54" s="56"/>
      <c r="AP54" s="57" t="str">
        <f>IF($M54&lt;&gt;"",VLOOKUP($M54,ACTIVITÉS!$1:$41,MATCH(AP$1,ACTIVITÉS!$1:$1,0),FALSE),"")</f>
        <v/>
      </c>
      <c r="AQ54" s="57" t="str">
        <f>IF($M54&lt;&gt;"",VLOOKUP($M54,ACTIVITÉS!$1:$41,MATCH(AQ$1,ACTIVITÉS!$1:$1,0),FALSE),"")</f>
        <v/>
      </c>
      <c r="AR54" s="57" t="str">
        <f>IF($M54&lt;&gt;"",VLOOKUP($M54,ACTIVITÉS!$1:$41,MATCH(AR$1,ACTIVITÉS!$1:$1,0),FALSE),"")</f>
        <v/>
      </c>
      <c r="AS54" s="57" t="str">
        <f>IF($M54&lt;&gt;"",VLOOKUP($M54,ACTIVITÉS!$1:$41,MATCH(AS$1,ACTIVITÉS!$1:$1,0),FALSE),"")</f>
        <v/>
      </c>
      <c r="AT54" s="55"/>
    </row>
    <row r="55" spans="1:46" ht="13.2">
      <c r="A55" s="58"/>
      <c r="B55" s="54"/>
      <c r="C55" s="54"/>
      <c r="D55" s="55"/>
      <c r="E55" s="54"/>
      <c r="F55" s="54"/>
      <c r="G55" s="54"/>
      <c r="H55" s="54"/>
      <c r="I55" s="55"/>
      <c r="J55" s="55"/>
      <c r="K55" s="55"/>
      <c r="L55" s="54"/>
      <c r="M55" s="55"/>
      <c r="N55" s="57"/>
      <c r="O55" s="56" t="b">
        <v>0</v>
      </c>
      <c r="P55" s="56" t="b">
        <v>0</v>
      </c>
      <c r="Q55" s="56" t="b">
        <v>0</v>
      </c>
      <c r="R55" s="56" t="b">
        <v>0</v>
      </c>
      <c r="S55" s="56" t="b">
        <v>0</v>
      </c>
      <c r="T55" s="56" t="b">
        <v>0</v>
      </c>
      <c r="U55" s="56"/>
      <c r="V55" s="55"/>
      <c r="W55" s="56"/>
      <c r="X55" s="55"/>
      <c r="Y55" s="56"/>
      <c r="Z55" s="57"/>
      <c r="AA55" s="56"/>
      <c r="AB55" s="56"/>
      <c r="AC55" s="56"/>
      <c r="AD55" s="56"/>
      <c r="AE55" s="56"/>
      <c r="AF55" s="56" t="b">
        <v>0</v>
      </c>
      <c r="AG55" s="56" t="b">
        <v>0</v>
      </c>
      <c r="AH55" s="56" t="b">
        <v>0</v>
      </c>
      <c r="AI55" s="56" t="b">
        <v>0</v>
      </c>
      <c r="AJ55" s="56" t="b">
        <v>0</v>
      </c>
      <c r="AK55" s="56" t="b">
        <v>0</v>
      </c>
      <c r="AL55" s="56" t="b">
        <v>0</v>
      </c>
      <c r="AM55" s="56" t="b">
        <v>0</v>
      </c>
      <c r="AN55" s="56"/>
      <c r="AO55" s="56"/>
      <c r="AP55" s="57" t="str">
        <f>IF($M55&lt;&gt;"",VLOOKUP($M55,ACTIVITÉS!$1:$41,MATCH(AP$1,ACTIVITÉS!$1:$1,0),FALSE),"")</f>
        <v/>
      </c>
      <c r="AQ55" s="57" t="str">
        <f>IF($M55&lt;&gt;"",VLOOKUP($M55,ACTIVITÉS!$1:$41,MATCH(AQ$1,ACTIVITÉS!$1:$1,0),FALSE),"")</f>
        <v/>
      </c>
      <c r="AR55" s="57" t="str">
        <f>IF($M55&lt;&gt;"",VLOOKUP($M55,ACTIVITÉS!$1:$41,MATCH(AR$1,ACTIVITÉS!$1:$1,0),FALSE),"")</f>
        <v/>
      </c>
      <c r="AS55" s="57" t="str">
        <f>IF($M55&lt;&gt;"",VLOOKUP($M55,ACTIVITÉS!$1:$41,MATCH(AS$1,ACTIVITÉS!$1:$1,0),FALSE),"")</f>
        <v/>
      </c>
      <c r="AT55" s="55"/>
    </row>
    <row r="56" spans="1:46" ht="13.2">
      <c r="A56" s="58"/>
      <c r="B56" s="54"/>
      <c r="C56" s="54"/>
      <c r="D56" s="55"/>
      <c r="E56" s="54"/>
      <c r="F56" s="54"/>
      <c r="G56" s="54"/>
      <c r="H56" s="54"/>
      <c r="I56" s="55"/>
      <c r="J56" s="55"/>
      <c r="K56" s="55"/>
      <c r="L56" s="54"/>
      <c r="M56" s="55"/>
      <c r="N56" s="57"/>
      <c r="O56" s="56" t="b">
        <v>0</v>
      </c>
      <c r="P56" s="56" t="b">
        <v>0</v>
      </c>
      <c r="Q56" s="56" t="b">
        <v>0</v>
      </c>
      <c r="R56" s="56" t="b">
        <v>0</v>
      </c>
      <c r="S56" s="56" t="b">
        <v>0</v>
      </c>
      <c r="T56" s="56" t="b">
        <v>0</v>
      </c>
      <c r="U56" s="56"/>
      <c r="V56" s="55"/>
      <c r="W56" s="56"/>
      <c r="X56" s="55"/>
      <c r="Y56" s="56"/>
      <c r="Z56" s="57"/>
      <c r="AA56" s="56"/>
      <c r="AB56" s="56"/>
      <c r="AC56" s="56"/>
      <c r="AD56" s="56"/>
      <c r="AE56" s="56"/>
      <c r="AF56" s="56" t="b">
        <v>0</v>
      </c>
      <c r="AG56" s="56" t="b">
        <v>0</v>
      </c>
      <c r="AH56" s="56" t="b">
        <v>0</v>
      </c>
      <c r="AI56" s="56" t="b">
        <v>0</v>
      </c>
      <c r="AJ56" s="56" t="b">
        <v>0</v>
      </c>
      <c r="AK56" s="56" t="b">
        <v>1</v>
      </c>
      <c r="AL56" s="56" t="b">
        <v>0</v>
      </c>
      <c r="AM56" s="56" t="b">
        <v>0</v>
      </c>
      <c r="AN56" s="56"/>
      <c r="AO56" s="56"/>
      <c r="AP56" s="57" t="str">
        <f>IF($M56&lt;&gt;"",VLOOKUP($M56,ACTIVITÉS!$1:$41,MATCH(AP$1,ACTIVITÉS!$1:$1,0),FALSE),"")</f>
        <v/>
      </c>
      <c r="AQ56" s="57" t="str">
        <f>IF($M56&lt;&gt;"",VLOOKUP($M56,ACTIVITÉS!$1:$41,MATCH(AQ$1,ACTIVITÉS!$1:$1,0),FALSE),"")</f>
        <v/>
      </c>
      <c r="AR56" s="57" t="str">
        <f>IF($M56&lt;&gt;"",VLOOKUP($M56,ACTIVITÉS!$1:$41,MATCH(AR$1,ACTIVITÉS!$1:$1,0),FALSE),"")</f>
        <v/>
      </c>
      <c r="AS56" s="57" t="str">
        <f>IF($M56&lt;&gt;"",VLOOKUP($M56,ACTIVITÉS!$1:$41,MATCH(AS$1,ACTIVITÉS!$1:$1,0),FALSE),"")</f>
        <v/>
      </c>
      <c r="AT56" s="55"/>
    </row>
    <row r="57" spans="1:46" ht="13.2">
      <c r="A57" s="58"/>
      <c r="B57" s="54"/>
      <c r="C57" s="54"/>
      <c r="D57" s="55"/>
      <c r="E57" s="54"/>
      <c r="F57" s="54"/>
      <c r="G57" s="54"/>
      <c r="H57" s="54"/>
      <c r="I57" s="55"/>
      <c r="J57" s="55"/>
      <c r="K57" s="55"/>
      <c r="L57" s="54"/>
      <c r="M57" s="55"/>
      <c r="N57" s="57"/>
      <c r="O57" s="56" t="b">
        <v>0</v>
      </c>
      <c r="P57" s="56" t="b">
        <v>0</v>
      </c>
      <c r="Q57" s="56" t="b">
        <v>0</v>
      </c>
      <c r="R57" s="56" t="b">
        <v>0</v>
      </c>
      <c r="S57" s="56" t="b">
        <v>0</v>
      </c>
      <c r="T57" s="56" t="b">
        <v>0</v>
      </c>
      <c r="U57" s="56"/>
      <c r="V57" s="55"/>
      <c r="W57" s="56"/>
      <c r="X57" s="55"/>
      <c r="Y57" s="56"/>
      <c r="Z57" s="57"/>
      <c r="AA57" s="56"/>
      <c r="AB57" s="56"/>
      <c r="AC57" s="56"/>
      <c r="AD57" s="56"/>
      <c r="AE57" s="56"/>
      <c r="AF57" s="56" t="b">
        <v>0</v>
      </c>
      <c r="AG57" s="56" t="b">
        <v>0</v>
      </c>
      <c r="AH57" s="56" t="b">
        <v>0</v>
      </c>
      <c r="AI57" s="56" t="b">
        <v>0</v>
      </c>
      <c r="AJ57" s="56" t="b">
        <v>0</v>
      </c>
      <c r="AK57" s="56" t="b">
        <v>0</v>
      </c>
      <c r="AL57" s="56" t="b">
        <v>0</v>
      </c>
      <c r="AM57" s="56" t="b">
        <v>0</v>
      </c>
      <c r="AN57" s="56"/>
      <c r="AO57" s="56"/>
      <c r="AP57" s="57" t="str">
        <f>IF($M57&lt;&gt;"",VLOOKUP($M57,ACTIVITÉS!$1:$41,MATCH(AP$1,ACTIVITÉS!$1:$1,0),FALSE),"")</f>
        <v/>
      </c>
      <c r="AQ57" s="57" t="str">
        <f>IF($M57&lt;&gt;"",VLOOKUP($M57,ACTIVITÉS!$1:$41,MATCH(AQ$1,ACTIVITÉS!$1:$1,0),FALSE),"")</f>
        <v/>
      </c>
      <c r="AR57" s="57" t="str">
        <f>IF($M57&lt;&gt;"",VLOOKUP($M57,ACTIVITÉS!$1:$41,MATCH(AR$1,ACTIVITÉS!$1:$1,0),FALSE),"")</f>
        <v/>
      </c>
      <c r="AS57" s="57" t="str">
        <f>IF($M57&lt;&gt;"",VLOOKUP($M57,ACTIVITÉS!$1:$41,MATCH(AS$1,ACTIVITÉS!$1:$1,0),FALSE),"")</f>
        <v/>
      </c>
      <c r="AT57" s="55"/>
    </row>
    <row r="58" spans="1:46" ht="13.2">
      <c r="A58" s="58"/>
      <c r="B58" s="54"/>
      <c r="C58" s="54"/>
      <c r="D58" s="55"/>
      <c r="E58" s="54"/>
      <c r="F58" s="54"/>
      <c r="G58" s="54"/>
      <c r="H58" s="54"/>
      <c r="I58" s="55"/>
      <c r="J58" s="55"/>
      <c r="K58" s="55"/>
      <c r="L58" s="54"/>
      <c r="M58" s="55"/>
      <c r="N58" s="57"/>
      <c r="O58" s="56" t="b">
        <v>0</v>
      </c>
      <c r="P58" s="56" t="b">
        <v>0</v>
      </c>
      <c r="Q58" s="56" t="b">
        <v>0</v>
      </c>
      <c r="R58" s="56" t="b">
        <v>0</v>
      </c>
      <c r="S58" s="56" t="b">
        <v>0</v>
      </c>
      <c r="T58" s="56" t="b">
        <v>0</v>
      </c>
      <c r="U58" s="56"/>
      <c r="V58" s="55"/>
      <c r="W58" s="56"/>
      <c r="X58" s="55"/>
      <c r="Y58" s="56"/>
      <c r="Z58" s="57"/>
      <c r="AA58" s="56"/>
      <c r="AB58" s="56"/>
      <c r="AC58" s="56"/>
      <c r="AD58" s="56"/>
      <c r="AE58" s="56"/>
      <c r="AF58" s="56" t="b">
        <v>0</v>
      </c>
      <c r="AG58" s="56" t="b">
        <v>0</v>
      </c>
      <c r="AH58" s="56" t="b">
        <v>0</v>
      </c>
      <c r="AI58" s="56" t="b">
        <v>0</v>
      </c>
      <c r="AJ58" s="56" t="b">
        <v>0</v>
      </c>
      <c r="AK58" s="56" t="b">
        <v>0</v>
      </c>
      <c r="AL58" s="56" t="b">
        <v>0</v>
      </c>
      <c r="AM58" s="56" t="b">
        <v>0</v>
      </c>
      <c r="AN58" s="56"/>
      <c r="AO58" s="56"/>
      <c r="AP58" s="57" t="str">
        <f>IF($M58&lt;&gt;"",VLOOKUP($M58,ACTIVITÉS!$1:$41,MATCH(AP$1,ACTIVITÉS!$1:$1,0),FALSE),"")</f>
        <v/>
      </c>
      <c r="AQ58" s="57" t="str">
        <f>IF($M58&lt;&gt;"",VLOOKUP($M58,ACTIVITÉS!$1:$41,MATCH(AQ$1,ACTIVITÉS!$1:$1,0),FALSE),"")</f>
        <v/>
      </c>
      <c r="AR58" s="57" t="str">
        <f>IF($M58&lt;&gt;"",VLOOKUP($M58,ACTIVITÉS!$1:$41,MATCH(AR$1,ACTIVITÉS!$1:$1,0),FALSE),"")</f>
        <v/>
      </c>
      <c r="AS58" s="57" t="str">
        <f>IF($M58&lt;&gt;"",VLOOKUP($M58,ACTIVITÉS!$1:$41,MATCH(AS$1,ACTIVITÉS!$1:$1,0),FALSE),"")</f>
        <v/>
      </c>
      <c r="AT58" s="55"/>
    </row>
    <row r="59" spans="1:46" ht="13.2">
      <c r="A59" s="58"/>
      <c r="B59" s="54"/>
      <c r="C59" s="54"/>
      <c r="D59" s="55"/>
      <c r="E59" s="54"/>
      <c r="F59" s="54"/>
      <c r="G59" s="54"/>
      <c r="H59" s="54"/>
      <c r="I59" s="55"/>
      <c r="J59" s="55"/>
      <c r="K59" s="55"/>
      <c r="L59" s="54"/>
      <c r="M59" s="55"/>
      <c r="N59" s="57"/>
      <c r="O59" s="56" t="b">
        <v>0</v>
      </c>
      <c r="P59" s="56" t="b">
        <v>0</v>
      </c>
      <c r="Q59" s="56" t="b">
        <v>0</v>
      </c>
      <c r="R59" s="56" t="b">
        <v>0</v>
      </c>
      <c r="S59" s="56" t="b">
        <v>0</v>
      </c>
      <c r="T59" s="56" t="b">
        <v>0</v>
      </c>
      <c r="U59" s="56"/>
      <c r="V59" s="55"/>
      <c r="W59" s="56"/>
      <c r="X59" s="55"/>
      <c r="Y59" s="56"/>
      <c r="Z59" s="57"/>
      <c r="AA59" s="56"/>
      <c r="AB59" s="56"/>
      <c r="AC59" s="56"/>
      <c r="AD59" s="56"/>
      <c r="AE59" s="56"/>
      <c r="AF59" s="56" t="b">
        <v>0</v>
      </c>
      <c r="AG59" s="56" t="b">
        <v>0</v>
      </c>
      <c r="AH59" s="56" t="b">
        <v>0</v>
      </c>
      <c r="AI59" s="56" t="b">
        <v>0</v>
      </c>
      <c r="AJ59" s="56" t="b">
        <v>0</v>
      </c>
      <c r="AK59" s="56" t="b">
        <v>0</v>
      </c>
      <c r="AL59" s="56" t="b">
        <v>0</v>
      </c>
      <c r="AM59" s="56" t="b">
        <v>0</v>
      </c>
      <c r="AN59" s="56"/>
      <c r="AO59" s="56"/>
      <c r="AP59" s="57" t="str">
        <f>IF($M59&lt;&gt;"",VLOOKUP($M59,ACTIVITÉS!$1:$41,MATCH(AP$1,ACTIVITÉS!$1:$1,0),FALSE),"")</f>
        <v/>
      </c>
      <c r="AQ59" s="57" t="str">
        <f>IF($M59&lt;&gt;"",VLOOKUP($M59,ACTIVITÉS!$1:$41,MATCH(AQ$1,ACTIVITÉS!$1:$1,0),FALSE),"")</f>
        <v/>
      </c>
      <c r="AR59" s="57" t="str">
        <f>IF($M59&lt;&gt;"",VLOOKUP($M59,ACTIVITÉS!$1:$41,MATCH(AR$1,ACTIVITÉS!$1:$1,0),FALSE),"")</f>
        <v/>
      </c>
      <c r="AS59" s="57" t="str">
        <f>IF($M59&lt;&gt;"",VLOOKUP($M59,ACTIVITÉS!$1:$41,MATCH(AS$1,ACTIVITÉS!$1:$1,0),FALSE),"")</f>
        <v/>
      </c>
      <c r="AT59" s="55"/>
    </row>
    <row r="60" spans="1:46" ht="13.2">
      <c r="A60" s="58"/>
      <c r="B60" s="54"/>
      <c r="C60" s="54"/>
      <c r="D60" s="55"/>
      <c r="E60" s="54"/>
      <c r="F60" s="54"/>
      <c r="G60" s="54"/>
      <c r="H60" s="54"/>
      <c r="I60" s="55"/>
      <c r="J60" s="55"/>
      <c r="K60" s="55"/>
      <c r="L60" s="54"/>
      <c r="M60" s="55"/>
      <c r="N60" s="57"/>
      <c r="O60" s="56" t="b">
        <v>0</v>
      </c>
      <c r="P60" s="56" t="b">
        <v>0</v>
      </c>
      <c r="Q60" s="56" t="b">
        <v>0</v>
      </c>
      <c r="R60" s="56" t="b">
        <v>0</v>
      </c>
      <c r="S60" s="56" t="b">
        <v>0</v>
      </c>
      <c r="T60" s="56" t="b">
        <v>0</v>
      </c>
      <c r="U60" s="56"/>
      <c r="V60" s="55"/>
      <c r="W60" s="56"/>
      <c r="X60" s="55"/>
      <c r="Y60" s="56"/>
      <c r="Z60" s="57"/>
      <c r="AA60" s="56"/>
      <c r="AB60" s="56"/>
      <c r="AC60" s="56"/>
      <c r="AD60" s="56"/>
      <c r="AE60" s="56"/>
      <c r="AF60" s="56" t="b">
        <v>0</v>
      </c>
      <c r="AG60" s="56" t="b">
        <v>0</v>
      </c>
      <c r="AH60" s="56" t="b">
        <v>0</v>
      </c>
      <c r="AI60" s="56" t="b">
        <v>0</v>
      </c>
      <c r="AJ60" s="56" t="b">
        <v>0</v>
      </c>
      <c r="AK60" s="56" t="b">
        <v>0</v>
      </c>
      <c r="AL60" s="56" t="b">
        <v>0</v>
      </c>
      <c r="AM60" s="56" t="b">
        <v>0</v>
      </c>
      <c r="AN60" s="56"/>
      <c r="AO60" s="56"/>
      <c r="AP60" s="57" t="str">
        <f>IF($M60&lt;&gt;"",VLOOKUP($M60,ACTIVITÉS!$1:$41,MATCH(AP$1,ACTIVITÉS!$1:$1,0),FALSE),"")</f>
        <v/>
      </c>
      <c r="AQ60" s="57" t="str">
        <f>IF($M60&lt;&gt;"",VLOOKUP($M60,ACTIVITÉS!$1:$41,MATCH(AQ$1,ACTIVITÉS!$1:$1,0),FALSE),"")</f>
        <v/>
      </c>
      <c r="AR60" s="57" t="str">
        <f>IF($M60&lt;&gt;"",VLOOKUP($M60,ACTIVITÉS!$1:$41,MATCH(AR$1,ACTIVITÉS!$1:$1,0),FALSE),"")</f>
        <v/>
      </c>
      <c r="AS60" s="57" t="str">
        <f>IF($M60&lt;&gt;"",VLOOKUP($M60,ACTIVITÉS!$1:$41,MATCH(AS$1,ACTIVITÉS!$1:$1,0),FALSE),"")</f>
        <v/>
      </c>
      <c r="AT60" s="55"/>
    </row>
    <row r="61" spans="1:46" ht="13.2">
      <c r="A61" s="58"/>
      <c r="B61" s="54"/>
      <c r="C61" s="54"/>
      <c r="D61" s="55"/>
      <c r="E61" s="54"/>
      <c r="F61" s="54"/>
      <c r="G61" s="54"/>
      <c r="H61" s="54"/>
      <c r="I61" s="55"/>
      <c r="J61" s="55"/>
      <c r="K61" s="55"/>
      <c r="L61" s="54"/>
      <c r="M61" s="55"/>
      <c r="N61" s="57"/>
      <c r="O61" s="56" t="b">
        <v>0</v>
      </c>
      <c r="P61" s="56" t="b">
        <v>0</v>
      </c>
      <c r="Q61" s="56" t="b">
        <v>0</v>
      </c>
      <c r="R61" s="56" t="b">
        <v>0</v>
      </c>
      <c r="S61" s="56" t="b">
        <v>0</v>
      </c>
      <c r="T61" s="56" t="b">
        <v>0</v>
      </c>
      <c r="U61" s="56"/>
      <c r="V61" s="55"/>
      <c r="W61" s="56"/>
      <c r="X61" s="55"/>
      <c r="Y61" s="56"/>
      <c r="Z61" s="57"/>
      <c r="AA61" s="56"/>
      <c r="AB61" s="56"/>
      <c r="AC61" s="56"/>
      <c r="AD61" s="56"/>
      <c r="AE61" s="56"/>
      <c r="AF61" s="56" t="b">
        <v>0</v>
      </c>
      <c r="AG61" s="56" t="b">
        <v>0</v>
      </c>
      <c r="AH61" s="56" t="b">
        <v>0</v>
      </c>
      <c r="AI61" s="56" t="b">
        <v>0</v>
      </c>
      <c r="AJ61" s="56" t="b">
        <v>0</v>
      </c>
      <c r="AK61" s="56" t="b">
        <v>0</v>
      </c>
      <c r="AL61" s="56" t="b">
        <v>0</v>
      </c>
      <c r="AM61" s="56" t="b">
        <v>0</v>
      </c>
      <c r="AN61" s="56"/>
      <c r="AO61" s="56"/>
      <c r="AP61" s="57" t="str">
        <f>IF($M61&lt;&gt;"",VLOOKUP($M61,ACTIVITÉS!$1:$41,MATCH(AP$1,ACTIVITÉS!$1:$1,0),FALSE),"")</f>
        <v/>
      </c>
      <c r="AQ61" s="57" t="str">
        <f>IF($M61&lt;&gt;"",VLOOKUP($M61,ACTIVITÉS!$1:$41,MATCH(AQ$1,ACTIVITÉS!$1:$1,0),FALSE),"")</f>
        <v/>
      </c>
      <c r="AR61" s="57" t="str">
        <f>IF($M61&lt;&gt;"",VLOOKUP($M61,ACTIVITÉS!$1:$41,MATCH(AR$1,ACTIVITÉS!$1:$1,0),FALSE),"")</f>
        <v/>
      </c>
      <c r="AS61" s="57" t="str">
        <f>IF($M61&lt;&gt;"",VLOOKUP($M61,ACTIVITÉS!$1:$41,MATCH(AS$1,ACTIVITÉS!$1:$1,0),FALSE),"")</f>
        <v/>
      </c>
      <c r="AT61" s="55"/>
    </row>
    <row r="62" spans="1:46" ht="13.2">
      <c r="A62" s="58"/>
      <c r="B62" s="54"/>
      <c r="C62" s="54"/>
      <c r="D62" s="55"/>
      <c r="E62" s="54"/>
      <c r="F62" s="54"/>
      <c r="G62" s="54"/>
      <c r="H62" s="54"/>
      <c r="I62" s="55"/>
      <c r="J62" s="55"/>
      <c r="K62" s="55"/>
      <c r="L62" s="54"/>
      <c r="M62" s="55"/>
      <c r="N62" s="57"/>
      <c r="O62" s="56" t="b">
        <v>0</v>
      </c>
      <c r="P62" s="56" t="b">
        <v>0</v>
      </c>
      <c r="Q62" s="56" t="b">
        <v>0</v>
      </c>
      <c r="R62" s="56" t="b">
        <v>0</v>
      </c>
      <c r="S62" s="56" t="b">
        <v>0</v>
      </c>
      <c r="T62" s="56" t="b">
        <v>0</v>
      </c>
      <c r="U62" s="56"/>
      <c r="V62" s="55"/>
      <c r="W62" s="56"/>
      <c r="X62" s="55"/>
      <c r="Y62" s="56"/>
      <c r="Z62" s="57"/>
      <c r="AA62" s="56"/>
      <c r="AB62" s="56"/>
      <c r="AC62" s="56"/>
      <c r="AD62" s="56"/>
      <c r="AE62" s="56"/>
      <c r="AF62" s="56" t="b">
        <v>0</v>
      </c>
      <c r="AG62" s="56" t="b">
        <v>0</v>
      </c>
      <c r="AH62" s="56" t="b">
        <v>0</v>
      </c>
      <c r="AI62" s="56" t="b">
        <v>0</v>
      </c>
      <c r="AJ62" s="56" t="b">
        <v>0</v>
      </c>
      <c r="AK62" s="56" t="b">
        <v>0</v>
      </c>
      <c r="AL62" s="56" t="b">
        <v>0</v>
      </c>
      <c r="AM62" s="56" t="b">
        <v>0</v>
      </c>
      <c r="AN62" s="56"/>
      <c r="AO62" s="56"/>
      <c r="AP62" s="57" t="str">
        <f>IF($M62&lt;&gt;"",VLOOKUP($M62,ACTIVITÉS!$1:$41,MATCH(AP$1,ACTIVITÉS!$1:$1,0),FALSE),"")</f>
        <v/>
      </c>
      <c r="AQ62" s="57" t="str">
        <f>IF($M62&lt;&gt;"",VLOOKUP($M62,ACTIVITÉS!$1:$41,MATCH(AQ$1,ACTIVITÉS!$1:$1,0),FALSE),"")</f>
        <v/>
      </c>
      <c r="AR62" s="57" t="str">
        <f>IF($M62&lt;&gt;"",VLOOKUP($M62,ACTIVITÉS!$1:$41,MATCH(AR$1,ACTIVITÉS!$1:$1,0),FALSE),"")</f>
        <v/>
      </c>
      <c r="AS62" s="57" t="str">
        <f>IF($M62&lt;&gt;"",VLOOKUP($M62,ACTIVITÉS!$1:$41,MATCH(AS$1,ACTIVITÉS!$1:$1,0),FALSE),"")</f>
        <v/>
      </c>
      <c r="AT62" s="55"/>
    </row>
    <row r="63" spans="1:46" ht="13.2">
      <c r="A63" s="58"/>
      <c r="B63" s="54"/>
      <c r="C63" s="54"/>
      <c r="D63" s="55"/>
      <c r="E63" s="54"/>
      <c r="F63" s="54"/>
      <c r="G63" s="54"/>
      <c r="H63" s="54"/>
      <c r="I63" s="55"/>
      <c r="J63" s="55"/>
      <c r="K63" s="55"/>
      <c r="L63" s="54"/>
      <c r="M63" s="55"/>
      <c r="N63" s="57"/>
      <c r="O63" s="56" t="b">
        <v>0</v>
      </c>
      <c r="P63" s="56" t="b">
        <v>0</v>
      </c>
      <c r="Q63" s="56" t="b">
        <v>0</v>
      </c>
      <c r="R63" s="56" t="b">
        <v>0</v>
      </c>
      <c r="S63" s="56" t="b">
        <v>0</v>
      </c>
      <c r="T63" s="56" t="b">
        <v>0</v>
      </c>
      <c r="U63" s="56"/>
      <c r="V63" s="55"/>
      <c r="W63" s="56"/>
      <c r="X63" s="55"/>
      <c r="Y63" s="56"/>
      <c r="Z63" s="57"/>
      <c r="AA63" s="56"/>
      <c r="AB63" s="56"/>
      <c r="AC63" s="56"/>
      <c r="AD63" s="56"/>
      <c r="AE63" s="56"/>
      <c r="AF63" s="56" t="b">
        <v>0</v>
      </c>
      <c r="AG63" s="56" t="b">
        <v>0</v>
      </c>
      <c r="AH63" s="56" t="b">
        <v>0</v>
      </c>
      <c r="AI63" s="56" t="b">
        <v>0</v>
      </c>
      <c r="AJ63" s="56" t="b">
        <v>0</v>
      </c>
      <c r="AK63" s="56" t="b">
        <v>0</v>
      </c>
      <c r="AL63" s="56" t="b">
        <v>0</v>
      </c>
      <c r="AM63" s="56" t="b">
        <v>0</v>
      </c>
      <c r="AN63" s="56"/>
      <c r="AO63" s="56"/>
      <c r="AP63" s="57" t="str">
        <f>IF($M63&lt;&gt;"",VLOOKUP($M63,ACTIVITÉS!$1:$41,MATCH(AP$1,ACTIVITÉS!$1:$1,0),FALSE),"")</f>
        <v/>
      </c>
      <c r="AQ63" s="57" t="str">
        <f>IF($M63&lt;&gt;"",VLOOKUP($M63,ACTIVITÉS!$1:$41,MATCH(AQ$1,ACTIVITÉS!$1:$1,0),FALSE),"")</f>
        <v/>
      </c>
      <c r="AR63" s="57" t="str">
        <f>IF($M63&lt;&gt;"",VLOOKUP($M63,ACTIVITÉS!$1:$41,MATCH(AR$1,ACTIVITÉS!$1:$1,0),FALSE),"")</f>
        <v/>
      </c>
      <c r="AS63" s="57" t="str">
        <f>IF($M63&lt;&gt;"",VLOOKUP($M63,ACTIVITÉS!$1:$41,MATCH(AS$1,ACTIVITÉS!$1:$1,0),FALSE),"")</f>
        <v/>
      </c>
      <c r="AT63" s="55"/>
    </row>
    <row r="64" spans="1:46" ht="13.2">
      <c r="A64" s="58"/>
      <c r="B64" s="54"/>
      <c r="C64" s="54"/>
      <c r="D64" s="55"/>
      <c r="E64" s="54"/>
      <c r="F64" s="54"/>
      <c r="G64" s="54"/>
      <c r="H64" s="54"/>
      <c r="I64" s="55"/>
      <c r="J64" s="55"/>
      <c r="K64" s="55"/>
      <c r="L64" s="54"/>
      <c r="M64" s="55"/>
      <c r="N64" s="57"/>
      <c r="O64" s="56" t="b">
        <v>0</v>
      </c>
      <c r="P64" s="56" t="b">
        <v>0</v>
      </c>
      <c r="Q64" s="56" t="b">
        <v>0</v>
      </c>
      <c r="R64" s="56" t="b">
        <v>0</v>
      </c>
      <c r="S64" s="56" t="b">
        <v>0</v>
      </c>
      <c r="T64" s="56" t="b">
        <v>0</v>
      </c>
      <c r="U64" s="56"/>
      <c r="V64" s="55"/>
      <c r="W64" s="56"/>
      <c r="X64" s="55"/>
      <c r="Y64" s="56"/>
      <c r="Z64" s="57"/>
      <c r="AA64" s="56"/>
      <c r="AB64" s="56"/>
      <c r="AC64" s="56"/>
      <c r="AD64" s="56"/>
      <c r="AE64" s="56"/>
      <c r="AF64" s="56" t="b">
        <v>0</v>
      </c>
      <c r="AG64" s="56" t="b">
        <v>0</v>
      </c>
      <c r="AH64" s="56" t="b">
        <v>0</v>
      </c>
      <c r="AI64" s="56" t="b">
        <v>0</v>
      </c>
      <c r="AJ64" s="56" t="b">
        <v>0</v>
      </c>
      <c r="AK64" s="56" t="b">
        <v>0</v>
      </c>
      <c r="AL64" s="56" t="b">
        <v>0</v>
      </c>
      <c r="AM64" s="56" t="b">
        <v>0</v>
      </c>
      <c r="AN64" s="56"/>
      <c r="AO64" s="56"/>
      <c r="AP64" s="57" t="str">
        <f>IF($M64&lt;&gt;"",VLOOKUP($M64,ACTIVITÉS!$1:$41,MATCH(AP$1,ACTIVITÉS!$1:$1,0),FALSE),"")</f>
        <v/>
      </c>
      <c r="AQ64" s="57" t="str">
        <f>IF($M64&lt;&gt;"",VLOOKUP($M64,ACTIVITÉS!$1:$41,MATCH(AQ$1,ACTIVITÉS!$1:$1,0),FALSE),"")</f>
        <v/>
      </c>
      <c r="AR64" s="57" t="str">
        <f>IF($M64&lt;&gt;"",VLOOKUP($M64,ACTIVITÉS!$1:$41,MATCH(AR$1,ACTIVITÉS!$1:$1,0),FALSE),"")</f>
        <v/>
      </c>
      <c r="AS64" s="57" t="str">
        <f>IF($M64&lt;&gt;"",VLOOKUP($M64,ACTIVITÉS!$1:$41,MATCH(AS$1,ACTIVITÉS!$1:$1,0),FALSE),"")</f>
        <v/>
      </c>
      <c r="AT64" s="55"/>
    </row>
    <row r="65" spans="1:46" ht="13.2">
      <c r="A65" s="58"/>
      <c r="B65" s="54"/>
      <c r="C65" s="54"/>
      <c r="D65" s="55"/>
      <c r="E65" s="54"/>
      <c r="F65" s="54"/>
      <c r="G65" s="54"/>
      <c r="H65" s="54"/>
      <c r="I65" s="55"/>
      <c r="J65" s="55"/>
      <c r="K65" s="55"/>
      <c r="L65" s="54"/>
      <c r="M65" s="55"/>
      <c r="N65" s="57"/>
      <c r="O65" s="56" t="b">
        <v>0</v>
      </c>
      <c r="P65" s="56" t="b">
        <v>0</v>
      </c>
      <c r="Q65" s="56" t="b">
        <v>0</v>
      </c>
      <c r="R65" s="56" t="b">
        <v>0</v>
      </c>
      <c r="S65" s="56" t="b">
        <v>0</v>
      </c>
      <c r="T65" s="56" t="b">
        <v>0</v>
      </c>
      <c r="U65" s="56"/>
      <c r="V65" s="55"/>
      <c r="W65" s="56"/>
      <c r="X65" s="55"/>
      <c r="Y65" s="56"/>
      <c r="Z65" s="57"/>
      <c r="AA65" s="56"/>
      <c r="AB65" s="56"/>
      <c r="AC65" s="56"/>
      <c r="AD65" s="56"/>
      <c r="AE65" s="56"/>
      <c r="AF65" s="56" t="b">
        <v>0</v>
      </c>
      <c r="AG65" s="56" t="b">
        <v>0</v>
      </c>
      <c r="AH65" s="56" t="b">
        <v>0</v>
      </c>
      <c r="AI65" s="56" t="b">
        <v>0</v>
      </c>
      <c r="AJ65" s="56" t="b">
        <v>0</v>
      </c>
      <c r="AK65" s="56" t="b">
        <v>0</v>
      </c>
      <c r="AL65" s="56" t="b">
        <v>0</v>
      </c>
      <c r="AM65" s="56" t="b">
        <v>0</v>
      </c>
      <c r="AN65" s="56"/>
      <c r="AO65" s="56"/>
      <c r="AP65" s="57" t="str">
        <f>IF($M65&lt;&gt;"",VLOOKUP($M65,ACTIVITÉS!$1:$41,MATCH(AP$1,ACTIVITÉS!$1:$1,0),FALSE),"")</f>
        <v/>
      </c>
      <c r="AQ65" s="57" t="str">
        <f>IF($M65&lt;&gt;"",VLOOKUP($M65,ACTIVITÉS!$1:$41,MATCH(AQ$1,ACTIVITÉS!$1:$1,0),FALSE),"")</f>
        <v/>
      </c>
      <c r="AR65" s="57" t="str">
        <f>IF($M65&lt;&gt;"",VLOOKUP($M65,ACTIVITÉS!$1:$41,MATCH(AR$1,ACTIVITÉS!$1:$1,0),FALSE),"")</f>
        <v/>
      </c>
      <c r="AS65" s="57" t="str">
        <f>IF($M65&lt;&gt;"",VLOOKUP($M65,ACTIVITÉS!$1:$41,MATCH(AS$1,ACTIVITÉS!$1:$1,0),FALSE),"")</f>
        <v/>
      </c>
      <c r="AT65" s="55"/>
    </row>
    <row r="66" spans="1:46" ht="13.2">
      <c r="A66" s="58"/>
      <c r="B66" s="54"/>
      <c r="C66" s="54"/>
      <c r="D66" s="55"/>
      <c r="E66" s="54"/>
      <c r="F66" s="54"/>
      <c r="G66" s="54"/>
      <c r="H66" s="54"/>
      <c r="I66" s="55"/>
      <c r="J66" s="55"/>
      <c r="K66" s="55"/>
      <c r="L66" s="54"/>
      <c r="M66" s="55"/>
      <c r="N66" s="57"/>
      <c r="O66" s="56" t="b">
        <v>0</v>
      </c>
      <c r="P66" s="56" t="b">
        <v>0</v>
      </c>
      <c r="Q66" s="56" t="b">
        <v>0</v>
      </c>
      <c r="R66" s="56" t="b">
        <v>0</v>
      </c>
      <c r="S66" s="56" t="b">
        <v>0</v>
      </c>
      <c r="T66" s="56" t="b">
        <v>0</v>
      </c>
      <c r="U66" s="56"/>
      <c r="V66" s="55"/>
      <c r="W66" s="56"/>
      <c r="X66" s="55"/>
      <c r="Y66" s="56"/>
      <c r="Z66" s="57"/>
      <c r="AA66" s="56"/>
      <c r="AB66" s="56"/>
      <c r="AC66" s="56"/>
      <c r="AD66" s="56"/>
      <c r="AE66" s="56"/>
      <c r="AF66" s="56" t="b">
        <v>0</v>
      </c>
      <c r="AG66" s="56" t="b">
        <v>0</v>
      </c>
      <c r="AH66" s="56" t="b">
        <v>0</v>
      </c>
      <c r="AI66" s="56" t="b">
        <v>0</v>
      </c>
      <c r="AJ66" s="56" t="b">
        <v>0</v>
      </c>
      <c r="AK66" s="56" t="b">
        <v>0</v>
      </c>
      <c r="AL66" s="56" t="b">
        <v>0</v>
      </c>
      <c r="AM66" s="56" t="b">
        <v>0</v>
      </c>
      <c r="AN66" s="56"/>
      <c r="AO66" s="56"/>
      <c r="AP66" s="57" t="str">
        <f>IF($M66&lt;&gt;"",VLOOKUP($M66,ACTIVITÉS!$1:$41,MATCH(AP$1,ACTIVITÉS!$1:$1,0),FALSE),"")</f>
        <v/>
      </c>
      <c r="AQ66" s="57" t="str">
        <f>IF($M66&lt;&gt;"",VLOOKUP($M66,ACTIVITÉS!$1:$41,MATCH(AQ$1,ACTIVITÉS!$1:$1,0),FALSE),"")</f>
        <v/>
      </c>
      <c r="AR66" s="57" t="str">
        <f>IF($M66&lt;&gt;"",VLOOKUP($M66,ACTIVITÉS!$1:$41,MATCH(AR$1,ACTIVITÉS!$1:$1,0),FALSE),"")</f>
        <v/>
      </c>
      <c r="AS66" s="57" t="str">
        <f>IF($M66&lt;&gt;"",VLOOKUP($M66,ACTIVITÉS!$1:$41,MATCH(AS$1,ACTIVITÉS!$1:$1,0),FALSE),"")</f>
        <v/>
      </c>
      <c r="AT66" s="55"/>
    </row>
    <row r="67" spans="1:46" ht="13.2">
      <c r="A67" s="58"/>
      <c r="B67" s="54"/>
      <c r="C67" s="54"/>
      <c r="D67" s="55"/>
      <c r="E67" s="54"/>
      <c r="F67" s="54"/>
      <c r="G67" s="54"/>
      <c r="H67" s="54"/>
      <c r="I67" s="55"/>
      <c r="J67" s="55"/>
      <c r="K67" s="55"/>
      <c r="L67" s="54"/>
      <c r="M67" s="55"/>
      <c r="N67" s="57"/>
      <c r="O67" s="56" t="b">
        <v>0</v>
      </c>
      <c r="P67" s="56" t="b">
        <v>0</v>
      </c>
      <c r="Q67" s="56" t="b">
        <v>0</v>
      </c>
      <c r="R67" s="56" t="b">
        <v>0</v>
      </c>
      <c r="S67" s="56" t="b">
        <v>0</v>
      </c>
      <c r="T67" s="56" t="b">
        <v>0</v>
      </c>
      <c r="U67" s="56"/>
      <c r="V67" s="55"/>
      <c r="W67" s="56"/>
      <c r="X67" s="55"/>
      <c r="Y67" s="56"/>
      <c r="Z67" s="57"/>
      <c r="AA67" s="56"/>
      <c r="AB67" s="56"/>
      <c r="AC67" s="56"/>
      <c r="AD67" s="56"/>
      <c r="AE67" s="56"/>
      <c r="AF67" s="56" t="b">
        <v>0</v>
      </c>
      <c r="AG67" s="56" t="b">
        <v>0</v>
      </c>
      <c r="AH67" s="56" t="b">
        <v>0</v>
      </c>
      <c r="AI67" s="56" t="b">
        <v>0</v>
      </c>
      <c r="AJ67" s="56" t="b">
        <v>0</v>
      </c>
      <c r="AK67" s="56" t="b">
        <v>0</v>
      </c>
      <c r="AL67" s="56" t="b">
        <v>0</v>
      </c>
      <c r="AM67" s="56" t="b">
        <v>0</v>
      </c>
      <c r="AN67" s="56"/>
      <c r="AO67" s="56"/>
      <c r="AP67" s="57" t="str">
        <f>IF($M67&lt;&gt;"",VLOOKUP($M67,ACTIVITÉS!$1:$41,MATCH(AP$1,ACTIVITÉS!$1:$1,0),FALSE),"")</f>
        <v/>
      </c>
      <c r="AQ67" s="57" t="str">
        <f>IF($M67&lt;&gt;"",VLOOKUP($M67,ACTIVITÉS!$1:$41,MATCH(AQ$1,ACTIVITÉS!$1:$1,0),FALSE),"")</f>
        <v/>
      </c>
      <c r="AR67" s="57" t="str">
        <f>IF($M67&lt;&gt;"",VLOOKUP($M67,ACTIVITÉS!$1:$41,MATCH(AR$1,ACTIVITÉS!$1:$1,0),FALSE),"")</f>
        <v/>
      </c>
      <c r="AS67" s="57" t="str">
        <f>IF($M67&lt;&gt;"",VLOOKUP($M67,ACTIVITÉS!$1:$41,MATCH(AS$1,ACTIVITÉS!$1:$1,0),FALSE),"")</f>
        <v/>
      </c>
      <c r="AT67" s="55"/>
    </row>
  </sheetData>
  <conditionalFormatting sqref="O8:O11 P8:T9 O19:T19 O13:O67 O2:T7">
    <cfRule type="cellIs" dxfId="13" priority="9" operator="equal">
      <formula>"TRUE"</formula>
    </cfRule>
  </conditionalFormatting>
  <conditionalFormatting sqref="P13:P67 P2:P11">
    <cfRule type="cellIs" dxfId="12" priority="10" operator="equal">
      <formula>"TRUE"</formula>
    </cfRule>
  </conditionalFormatting>
  <conditionalFormatting sqref="Q13:Q67 Q2:Q11">
    <cfRule type="cellIs" dxfId="11" priority="11" operator="equal">
      <formula>"TRUE"</formula>
    </cfRule>
  </conditionalFormatting>
  <conditionalFormatting sqref="R13:R67 R2:R11">
    <cfRule type="cellIs" dxfId="10" priority="12" operator="equal">
      <formula>"TRUE"</formula>
    </cfRule>
  </conditionalFormatting>
  <conditionalFormatting sqref="S13:S67 S2:S11">
    <cfRule type="cellIs" dxfId="9" priority="13" operator="equal">
      <formula>"TRUE"</formula>
    </cfRule>
  </conditionalFormatting>
  <conditionalFormatting sqref="T13:T67 T2:T11">
    <cfRule type="cellIs" dxfId="8" priority="14" operator="equal">
      <formula>"TRUE"</formula>
    </cfRule>
  </conditionalFormatting>
  <conditionalFormatting sqref="N1:N1048576">
    <cfRule type="cellIs" dxfId="7" priority="65" operator="equal">
      <formula>"production"</formula>
    </cfRule>
    <cfRule type="cellIs" dxfId="6" priority="66" operator="equal">
      <formula>"acquisition"</formula>
    </cfRule>
    <cfRule type="cellIs" dxfId="5" priority="67" operator="equal">
      <formula>"enquête"</formula>
    </cfRule>
    <cfRule type="cellIs" dxfId="4" priority="68" operator="equal">
      <formula>"enquête"</formula>
    </cfRule>
    <cfRule type="cellIs" dxfId="3" priority="69" operator="equal">
      <formula>"collaboration"</formula>
    </cfRule>
    <cfRule type="cellIs" dxfId="2" priority="70" operator="equal">
      <formula>$N$5</formula>
    </cfRule>
    <cfRule type="cellIs" dxfId="1" priority="71" operator="equal">
      <formula>#REF!</formula>
    </cfRule>
    <cfRule type="cellIs" dxfId="0" priority="72" operator="equal">
      <formula>"exercice"</formula>
    </cfRule>
  </conditionalFormatting>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9">
        <x14:dataValidation type="list" allowBlank="1" xr:uid="{BBF0AB7E-02D2-48A9-AABD-BDE7DC557B2A}">
          <x14:formula1>
            <xm:f>DATA!$J$2:$J$37</xm:f>
          </x14:formula1>
          <xm:sqref>AC13:AC67 AC2:AC11</xm:sqref>
        </x14:dataValidation>
        <x14:dataValidation type="list" allowBlank="1" xr:uid="{FAD8EAA2-AC91-4AFB-8FD2-4102540ED5A7}">
          <x14:formula1>
            <xm:f>DATA!$I$2:$I$37</xm:f>
          </x14:formula1>
          <xm:sqref>AE13:AE67 AE2:AE11</xm:sqref>
        </x14:dataValidation>
        <x14:dataValidation type="list" allowBlank="1" xr:uid="{FB094000-9071-450D-964D-3A9922E77376}">
          <x14:formula1>
            <xm:f>DATA!$K$2:$K$37</xm:f>
          </x14:formula1>
          <xm:sqref>AB13:AB35 AB2:AB11</xm:sqref>
        </x14:dataValidation>
        <x14:dataValidation type="list" allowBlank="1" xr:uid="{469525A5-D4FB-4202-9EC7-0F8DC2120C4A}">
          <x14:formula1>
            <xm:f>DATA!$H$2:$H$37</xm:f>
          </x14:formula1>
          <xm:sqref>AD13:AD67 AD2:AD11</xm:sqref>
        </x14:dataValidation>
        <x14:dataValidation type="list" allowBlank="1" xr:uid="{4E8E9751-C6C1-422C-BD3C-03F4E11983EB}">
          <x14:formula1>
            <xm:f>TRANSLATIONS!#REF!</xm:f>
          </x14:formula1>
          <xm:sqref>AB36:AB67</xm:sqref>
        </x14:dataValidation>
        <x14:dataValidation type="list" allowBlank="1" xr:uid="{F3C1A798-B3FE-4556-9467-C540099E1BAB}">
          <x14:formula1>
            <xm:f>DATA!$F$2:$F$37</xm:f>
          </x14:formula1>
          <xm:sqref>Y2:Y67</xm:sqref>
        </x14:dataValidation>
        <x14:dataValidation type="list" allowBlank="1" xr:uid="{FA6BFFF5-E6C5-4A41-85A0-C60187AAF3CE}">
          <x14:formula1>
            <xm:f>DATA!$D$2:$D$37</xm:f>
          </x14:formula1>
          <xm:sqref>W2:W67</xm:sqref>
        </x14:dataValidation>
        <x14:dataValidation type="list" allowBlank="1" xr:uid="{8AE38626-AA26-4CA6-892F-B9E4ACBEDF31}">
          <x14:formula1>
            <xm:f>DATA!$A$2:$A$37</xm:f>
          </x14:formula1>
          <xm:sqref>N2:N67</xm:sqref>
        </x14:dataValidation>
        <x14:dataValidation type="list" allowBlank="1" xr:uid="{512F4D44-B673-42DB-9B39-1BA08F2324E7}">
          <x14:formula1>
            <xm:f>DATA!$C$2:$C$8</xm:f>
          </x14:formula1>
          <xm:sqref>V2:V67</xm:sqref>
        </x14:dataValidation>
        <x14:dataValidation type="list" allowBlank="1" xr:uid="{7BCA530D-B03C-4CE1-96A7-678364344ED9}">
          <x14:formula1>
            <xm:f>DATA!$E$2:$E$37</xm:f>
          </x14:formula1>
          <xm:sqref>X2:X67</xm:sqref>
        </x14:dataValidation>
        <x14:dataValidation type="list" allowBlank="1" xr:uid="{5CEA3B5C-0324-4133-85EF-7C4B9A7B6506}">
          <x14:formula1>
            <xm:f>DATA!$B$2:$B$37</xm:f>
          </x14:formula1>
          <xm:sqref>U2:U67</xm:sqref>
        </x14:dataValidation>
        <x14:dataValidation type="list" allowBlank="1" xr:uid="{7FDB496B-F9DA-4A50-A73C-ED4DA9A706F8}">
          <x14:formula1>
            <xm:f>DATA!$L$2:$L$37</xm:f>
          </x14:formula1>
          <xm:sqref>AA2:AA67</xm:sqref>
        </x14:dataValidation>
        <x14:dataValidation type="list" allowBlank="1" xr:uid="{EC38ADC5-20BF-4D23-84C3-F518C4DC2AE4}">
          <x14:formula1>
            <xm:f>DATA!$G$2:$G$37</xm:f>
          </x14:formula1>
          <xm:sqref>Z2:Z67</xm:sqref>
        </x14:dataValidation>
        <x14:dataValidation type="list" allowBlank="1" xr:uid="{B80CBBC9-7944-4393-8C90-CC89C6BDBD81}">
          <x14:formula1>
            <xm:f>ACTIVITÉS!$A$2:$A74</xm:f>
          </x14:formula1>
          <xm:sqref>M20</xm:sqref>
        </x14:dataValidation>
        <x14:dataValidation type="list" allowBlank="1" xr:uid="{5AE14CF3-D171-4EE5-AB8C-887DA635E8C1}">
          <x14:formula1>
            <xm:f>ACTIVITÉS!$A$2:$A69</xm:f>
          </x14:formula1>
          <xm:sqref>M13:M18 M6:M9 M21:M67</xm:sqref>
        </x14:dataValidation>
        <x14:dataValidation type="list" allowBlank="1" xr:uid="{633B010E-EC7C-4CB9-A0B4-6530CA56C173}">
          <x14:formula1>
            <xm:f>ACTIVITÉS!$A$2:$A70</xm:f>
          </x14:formula1>
          <xm:sqref>M19</xm:sqref>
        </x14:dataValidation>
        <x14:dataValidation type="list" allowBlank="1" xr:uid="{BB11C3EA-6DE1-48D4-AA21-F4CDAF804223}">
          <x14:formula1>
            <xm:f>ACTIVITÉS!$A$2:$A72</xm:f>
          </x14:formula1>
          <xm:sqref>M10:M12</xm:sqref>
        </x14:dataValidation>
        <x14:dataValidation type="list" allowBlank="1" xr:uid="{CC0012C3-92C4-4F67-9EED-7B1DCFFED5B9}">
          <x14:formula1>
            <xm:f>ACTIVITÉS!$A$2:$A65</xm:f>
          </x14:formula1>
          <xm:sqref>M4:M5</xm:sqref>
        </x14:dataValidation>
        <x14:dataValidation type="list" allowBlank="1" xr:uid="{F7C812E1-C4E4-4654-908E-66C067CD9CF5}">
          <x14:formula1>
            <xm:f>ACTIVITÉS!$A$2:$A67</xm:f>
          </x14:formula1>
          <xm:sqref>M2:M3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2E9"/>
    <outlinePr summaryBelow="0" summaryRight="0"/>
  </sheetPr>
  <dimension ref="A1:R37"/>
  <sheetViews>
    <sheetView workbookViewId="0">
      <pane ySplit="1" topLeftCell="A2" activePane="bottomLeft" state="frozen"/>
      <selection pane="bottomLeft" activeCell="B3" sqref="B3"/>
    </sheetView>
  </sheetViews>
  <sheetFormatPr baseColWidth="10" defaultColWidth="12.6640625" defaultRowHeight="15.75" customHeight="1"/>
  <cols>
    <col min="1" max="2" width="15.88671875" customWidth="1"/>
    <col min="3" max="3" width="19.88671875" customWidth="1"/>
    <col min="4" max="9" width="15.88671875" customWidth="1"/>
    <col min="10" max="10" width="12.77734375" customWidth="1"/>
    <col min="11" max="12" width="12.109375" customWidth="1"/>
    <col min="13" max="18" width="18.109375" customWidth="1"/>
  </cols>
  <sheetData>
    <row r="1" spans="1:18" ht="66">
      <c r="A1" s="59" t="s">
        <v>54</v>
      </c>
      <c r="B1" s="35" t="s">
        <v>27</v>
      </c>
      <c r="C1" s="36" t="s">
        <v>28</v>
      </c>
      <c r="D1" s="35" t="s">
        <v>29</v>
      </c>
      <c r="E1" s="35" t="s">
        <v>30</v>
      </c>
      <c r="F1" s="35" t="s">
        <v>31</v>
      </c>
      <c r="G1" s="35" t="s">
        <v>32</v>
      </c>
      <c r="H1" s="35" t="s">
        <v>55</v>
      </c>
      <c r="I1" s="35" t="s">
        <v>56</v>
      </c>
      <c r="J1" s="35" t="s">
        <v>57</v>
      </c>
      <c r="K1" s="36" t="s">
        <v>34</v>
      </c>
      <c r="L1" s="36" t="s">
        <v>33</v>
      </c>
      <c r="M1" s="36" t="s">
        <v>58</v>
      </c>
      <c r="N1" s="35"/>
      <c r="O1" s="35"/>
      <c r="P1" s="35"/>
      <c r="Q1" s="35"/>
      <c r="R1" s="35"/>
    </row>
    <row r="2" spans="1:18" ht="13.2">
      <c r="A2" s="56" t="s">
        <v>21</v>
      </c>
      <c r="B2" s="60" t="s">
        <v>59</v>
      </c>
      <c r="C2" s="57" t="s">
        <v>60</v>
      </c>
      <c r="D2" s="56" t="s">
        <v>61</v>
      </c>
      <c r="E2" s="60" t="s">
        <v>62</v>
      </c>
      <c r="F2" s="56" t="s">
        <v>63</v>
      </c>
      <c r="G2" s="60" t="s">
        <v>64</v>
      </c>
      <c r="H2" s="61" t="s">
        <v>65</v>
      </c>
      <c r="I2" s="61" t="s">
        <v>65</v>
      </c>
      <c r="J2" s="61" t="s">
        <v>66</v>
      </c>
      <c r="K2" s="57" t="s">
        <v>67</v>
      </c>
      <c r="L2" s="57" t="s">
        <v>68</v>
      </c>
      <c r="M2" s="56" t="s">
        <v>35</v>
      </c>
      <c r="N2" s="56"/>
      <c r="O2" s="56"/>
      <c r="P2" s="56"/>
      <c r="Q2" s="56"/>
      <c r="R2" s="56"/>
    </row>
    <row r="3" spans="1:18" ht="18.75" customHeight="1">
      <c r="A3" s="56" t="s">
        <v>22</v>
      </c>
      <c r="B3" s="60" t="s">
        <v>69</v>
      </c>
      <c r="C3" s="57" t="s">
        <v>70</v>
      </c>
      <c r="D3" s="56" t="s">
        <v>71</v>
      </c>
      <c r="E3" s="60" t="s">
        <v>72</v>
      </c>
      <c r="F3" s="56" t="s">
        <v>73</v>
      </c>
      <c r="G3" s="60" t="s">
        <v>74</v>
      </c>
      <c r="H3" s="61" t="s">
        <v>75</v>
      </c>
      <c r="I3" s="61" t="s">
        <v>76</v>
      </c>
      <c r="J3" s="61" t="s">
        <v>77</v>
      </c>
      <c r="K3" s="57" t="s">
        <v>78</v>
      </c>
      <c r="L3" s="57" t="s">
        <v>79</v>
      </c>
      <c r="M3" s="56" t="s">
        <v>36</v>
      </c>
      <c r="N3" s="56"/>
      <c r="O3" s="56"/>
      <c r="P3" s="56"/>
      <c r="Q3" s="56"/>
      <c r="R3" s="56"/>
    </row>
    <row r="4" spans="1:18" ht="13.2">
      <c r="A4" s="56" t="s">
        <v>23</v>
      </c>
      <c r="B4" s="60" t="s">
        <v>80</v>
      </c>
      <c r="C4" s="57" t="s">
        <v>81</v>
      </c>
      <c r="D4" s="56" t="s">
        <v>82</v>
      </c>
      <c r="E4" s="60" t="s">
        <v>83</v>
      </c>
      <c r="F4" s="56"/>
      <c r="G4" s="60" t="s">
        <v>84</v>
      </c>
      <c r="H4" s="61" t="s">
        <v>85</v>
      </c>
      <c r="I4" s="61" t="s">
        <v>86</v>
      </c>
      <c r="J4" s="61" t="s">
        <v>87</v>
      </c>
      <c r="K4" s="57" t="s">
        <v>88</v>
      </c>
      <c r="L4" s="57" t="s">
        <v>89</v>
      </c>
      <c r="M4" s="56" t="s">
        <v>37</v>
      </c>
      <c r="N4" s="56"/>
      <c r="O4" s="56"/>
      <c r="P4" s="56"/>
      <c r="Q4" s="56"/>
      <c r="R4" s="56"/>
    </row>
    <row r="5" spans="1:18" ht="13.2">
      <c r="A5" s="56" t="s">
        <v>24</v>
      </c>
      <c r="C5" s="57"/>
      <c r="D5" s="56" t="s">
        <v>90</v>
      </c>
      <c r="E5" s="60" t="s">
        <v>91</v>
      </c>
      <c r="G5" s="56"/>
      <c r="H5" s="61"/>
      <c r="I5" s="61" t="s">
        <v>92</v>
      </c>
      <c r="J5" s="61" t="s">
        <v>93</v>
      </c>
      <c r="K5" s="57" t="s">
        <v>94</v>
      </c>
      <c r="L5" s="57" t="s">
        <v>95</v>
      </c>
      <c r="M5" s="56" t="s">
        <v>38</v>
      </c>
      <c r="N5" s="56"/>
      <c r="O5" s="56"/>
      <c r="P5" s="56"/>
      <c r="Q5" s="56"/>
      <c r="R5" s="56"/>
    </row>
    <row r="6" spans="1:18" ht="13.2">
      <c r="A6" s="56" t="s">
        <v>25</v>
      </c>
      <c r="C6" s="57"/>
      <c r="D6" s="56" t="s">
        <v>96</v>
      </c>
      <c r="E6" s="60" t="s">
        <v>97</v>
      </c>
      <c r="F6" s="56"/>
      <c r="G6" s="56"/>
      <c r="H6" s="61"/>
      <c r="I6" s="61" t="s">
        <v>98</v>
      </c>
      <c r="J6" s="61" t="s">
        <v>99</v>
      </c>
      <c r="K6" s="57"/>
      <c r="L6" s="57"/>
      <c r="M6" s="56" t="s">
        <v>39</v>
      </c>
      <c r="N6" s="56"/>
      <c r="O6" s="56"/>
      <c r="P6" s="56"/>
      <c r="Q6" s="56"/>
      <c r="R6" s="56"/>
    </row>
    <row r="7" spans="1:18" ht="13.8">
      <c r="A7" s="60" t="s">
        <v>26</v>
      </c>
      <c r="B7" s="62"/>
      <c r="C7" s="57"/>
      <c r="D7" s="56" t="s">
        <v>100</v>
      </c>
      <c r="E7" s="60" t="s">
        <v>101</v>
      </c>
      <c r="F7" s="56"/>
      <c r="G7" s="56"/>
      <c r="H7" s="61"/>
      <c r="I7" s="61"/>
      <c r="J7" s="61"/>
      <c r="K7" s="57"/>
      <c r="L7" s="57"/>
      <c r="M7" s="56" t="s">
        <v>40</v>
      </c>
      <c r="N7" s="56"/>
      <c r="O7" s="56"/>
      <c r="P7" s="56"/>
      <c r="Q7" s="56"/>
      <c r="R7" s="56"/>
    </row>
    <row r="8" spans="1:18" ht="13.8">
      <c r="A8" s="63"/>
      <c r="B8" s="62"/>
      <c r="C8" s="57"/>
      <c r="D8" s="56" t="s">
        <v>102</v>
      </c>
      <c r="E8" s="60" t="s">
        <v>103</v>
      </c>
      <c r="F8" s="56"/>
      <c r="G8" s="56"/>
      <c r="H8" s="61"/>
      <c r="I8" s="61"/>
      <c r="J8" s="61"/>
      <c r="K8" s="57"/>
      <c r="L8" s="57"/>
      <c r="M8" s="56" t="s">
        <v>41</v>
      </c>
      <c r="N8" s="56"/>
      <c r="O8" s="56"/>
      <c r="P8" s="56"/>
      <c r="Q8" s="56"/>
      <c r="R8" s="56"/>
    </row>
    <row r="9" spans="1:18" ht="13.8">
      <c r="A9" s="56"/>
      <c r="B9" s="62"/>
      <c r="C9" s="64"/>
      <c r="D9" s="60" t="s">
        <v>104</v>
      </c>
      <c r="E9" s="60" t="s">
        <v>105</v>
      </c>
      <c r="F9" s="56"/>
      <c r="G9" s="56"/>
      <c r="H9" s="61"/>
      <c r="I9" s="61"/>
      <c r="J9" s="61"/>
      <c r="K9" s="57"/>
      <c r="L9" s="57"/>
      <c r="M9" s="60" t="s">
        <v>42</v>
      </c>
      <c r="N9" s="56"/>
      <c r="O9" s="56"/>
      <c r="P9" s="56"/>
      <c r="Q9" s="56"/>
      <c r="R9" s="56"/>
    </row>
    <row r="10" spans="1:18" ht="13.8">
      <c r="B10" s="62"/>
      <c r="C10" s="57"/>
      <c r="D10" s="56"/>
      <c r="E10" s="56"/>
      <c r="F10" s="56"/>
      <c r="G10" s="56"/>
      <c r="H10" s="61"/>
      <c r="I10" s="61"/>
      <c r="J10" s="61"/>
      <c r="K10" s="57"/>
      <c r="L10" s="57"/>
      <c r="N10" s="56"/>
      <c r="O10" s="56"/>
      <c r="P10" s="56"/>
      <c r="Q10" s="56"/>
      <c r="R10" s="56"/>
    </row>
    <row r="11" spans="1:18" ht="13.8">
      <c r="A11" s="65"/>
      <c r="B11" s="56"/>
      <c r="C11" s="57"/>
      <c r="D11" s="56"/>
      <c r="E11" s="56"/>
      <c r="F11" s="56"/>
      <c r="G11" s="56"/>
      <c r="H11" s="61"/>
      <c r="I11" s="61"/>
      <c r="J11" s="61"/>
      <c r="K11" s="57"/>
      <c r="L11" s="57"/>
      <c r="N11" s="56"/>
      <c r="O11" s="56"/>
      <c r="P11" s="56"/>
      <c r="Q11" s="56"/>
      <c r="R11" s="56"/>
    </row>
    <row r="12" spans="1:18" ht="13.2">
      <c r="B12" s="56"/>
      <c r="C12" s="57"/>
      <c r="D12" s="56"/>
      <c r="E12" s="56"/>
      <c r="F12" s="56"/>
      <c r="G12" s="56"/>
      <c r="H12" s="61"/>
      <c r="I12" s="61"/>
      <c r="J12" s="61"/>
      <c r="K12" s="57"/>
      <c r="L12" s="57"/>
      <c r="N12" s="56"/>
      <c r="O12" s="56"/>
      <c r="P12" s="56"/>
      <c r="Q12" s="56"/>
      <c r="R12" s="56"/>
    </row>
    <row r="13" spans="1:18" ht="13.2">
      <c r="C13" s="57"/>
      <c r="D13" s="56"/>
      <c r="E13" s="56"/>
      <c r="F13" s="56"/>
      <c r="G13" s="56"/>
      <c r="H13" s="61"/>
      <c r="I13" s="61"/>
      <c r="J13" s="61"/>
      <c r="K13" s="57"/>
      <c r="L13" s="57"/>
      <c r="N13" s="56"/>
      <c r="O13" s="56"/>
      <c r="P13" s="56"/>
      <c r="Q13" s="56"/>
      <c r="R13" s="56"/>
    </row>
    <row r="14" spans="1:18" ht="13.2">
      <c r="B14" s="56"/>
      <c r="C14" s="57"/>
      <c r="D14" s="56"/>
      <c r="E14" s="56"/>
      <c r="F14" s="56"/>
      <c r="G14" s="56"/>
      <c r="H14" s="61"/>
      <c r="I14" s="61"/>
      <c r="J14" s="61"/>
      <c r="K14" s="57"/>
      <c r="L14" s="57"/>
      <c r="N14" s="56"/>
      <c r="O14" s="56"/>
      <c r="P14" s="56"/>
      <c r="Q14" s="56"/>
      <c r="R14" s="56"/>
    </row>
    <row r="15" spans="1:18" ht="13.2">
      <c r="B15" s="56"/>
      <c r="C15" s="57"/>
      <c r="D15" s="56"/>
      <c r="E15" s="56"/>
      <c r="F15" s="56"/>
      <c r="G15" s="56"/>
      <c r="H15" s="56"/>
      <c r="I15" s="56"/>
      <c r="J15" s="56"/>
      <c r="K15" s="57"/>
      <c r="L15" s="57"/>
      <c r="N15" s="56"/>
      <c r="O15" s="56"/>
      <c r="P15" s="56"/>
      <c r="Q15" s="56"/>
      <c r="R15" s="56"/>
    </row>
    <row r="16" spans="1:18" ht="13.2">
      <c r="B16" s="56"/>
      <c r="C16" s="57"/>
      <c r="D16" s="56"/>
      <c r="E16" s="56"/>
      <c r="F16" s="56"/>
      <c r="G16" s="56"/>
      <c r="H16" s="56"/>
      <c r="I16" s="56"/>
      <c r="J16" s="56"/>
      <c r="K16" s="57"/>
      <c r="L16" s="57"/>
      <c r="N16" s="56"/>
      <c r="O16" s="56"/>
      <c r="P16" s="56"/>
      <c r="Q16" s="56"/>
      <c r="R16" s="56"/>
    </row>
    <row r="17" spans="2:18" ht="13.2">
      <c r="B17" s="56"/>
      <c r="C17" s="57"/>
      <c r="D17" s="56"/>
      <c r="E17" s="56"/>
      <c r="F17" s="56"/>
      <c r="G17" s="56"/>
      <c r="H17" s="56"/>
      <c r="I17" s="56"/>
      <c r="J17" s="56"/>
      <c r="K17" s="57"/>
      <c r="L17" s="57"/>
      <c r="N17" s="56"/>
      <c r="O17" s="56"/>
      <c r="P17" s="56"/>
      <c r="Q17" s="56"/>
      <c r="R17" s="56"/>
    </row>
    <row r="18" spans="2:18" ht="13.2">
      <c r="B18" s="56"/>
      <c r="C18" s="57"/>
      <c r="D18" s="56"/>
      <c r="E18" s="56"/>
      <c r="F18" s="56"/>
      <c r="G18" s="56"/>
      <c r="H18" s="56"/>
      <c r="I18" s="56"/>
      <c r="J18" s="56"/>
      <c r="K18" s="57"/>
      <c r="L18" s="57"/>
      <c r="N18" s="56"/>
      <c r="O18" s="56"/>
      <c r="P18" s="56"/>
      <c r="Q18" s="56"/>
      <c r="R18" s="56"/>
    </row>
    <row r="19" spans="2:18" ht="13.2">
      <c r="B19" s="56"/>
      <c r="C19" s="57"/>
      <c r="D19" s="56"/>
      <c r="E19" s="56"/>
      <c r="F19" s="56"/>
      <c r="G19" s="56"/>
      <c r="H19" s="56"/>
      <c r="I19" s="56"/>
      <c r="J19" s="56"/>
      <c r="K19" s="57"/>
      <c r="L19" s="57"/>
      <c r="N19" s="56"/>
      <c r="O19" s="56"/>
      <c r="P19" s="56"/>
      <c r="Q19" s="56"/>
      <c r="R19" s="56"/>
    </row>
    <row r="20" spans="2:18" ht="13.8">
      <c r="B20" s="56"/>
      <c r="C20" s="64"/>
      <c r="D20" s="65"/>
      <c r="E20" s="56"/>
      <c r="F20" s="56"/>
      <c r="G20" s="56"/>
      <c r="H20" s="56"/>
      <c r="I20" s="56"/>
      <c r="J20" s="56"/>
      <c r="K20" s="57"/>
      <c r="L20" s="57"/>
      <c r="N20" s="56"/>
      <c r="O20" s="56"/>
      <c r="P20" s="56"/>
      <c r="Q20" s="56"/>
      <c r="R20" s="56"/>
    </row>
    <row r="21" spans="2:18" ht="13.2">
      <c r="B21" s="56"/>
      <c r="C21" s="57"/>
      <c r="D21" s="56"/>
      <c r="E21" s="56"/>
      <c r="F21" s="56"/>
      <c r="G21" s="56"/>
      <c r="H21" s="56"/>
      <c r="I21" s="56"/>
      <c r="J21" s="56"/>
      <c r="K21" s="57"/>
      <c r="L21" s="57"/>
      <c r="N21" s="56"/>
      <c r="O21" s="56"/>
      <c r="P21" s="56"/>
      <c r="Q21" s="56"/>
      <c r="R21" s="56"/>
    </row>
    <row r="22" spans="2:18" ht="13.2">
      <c r="B22" s="56"/>
      <c r="C22" s="57"/>
      <c r="D22" s="56"/>
      <c r="E22" s="56"/>
      <c r="F22" s="56"/>
      <c r="G22" s="56"/>
      <c r="H22" s="56"/>
      <c r="I22" s="56"/>
      <c r="J22" s="56"/>
      <c r="K22" s="57"/>
      <c r="L22" s="57"/>
      <c r="N22" s="56"/>
      <c r="O22" s="56"/>
      <c r="P22" s="56"/>
      <c r="Q22" s="56"/>
      <c r="R22" s="56"/>
    </row>
    <row r="23" spans="2:18" ht="13.2">
      <c r="B23" s="56"/>
      <c r="C23" s="57"/>
      <c r="D23" s="56"/>
      <c r="E23" s="56"/>
      <c r="F23" s="56"/>
      <c r="G23" s="56"/>
      <c r="H23" s="56"/>
      <c r="I23" s="56"/>
      <c r="J23" s="56"/>
      <c r="K23" s="57"/>
      <c r="L23" s="57"/>
      <c r="N23" s="56"/>
      <c r="O23" s="56"/>
      <c r="P23" s="56"/>
      <c r="Q23" s="56"/>
      <c r="R23" s="56"/>
    </row>
    <row r="24" spans="2:18" ht="13.2">
      <c r="B24" s="56"/>
      <c r="C24" s="57"/>
      <c r="D24" s="56"/>
      <c r="E24" s="56"/>
      <c r="F24" s="56"/>
      <c r="G24" s="56"/>
      <c r="H24" s="56"/>
      <c r="I24" s="56"/>
      <c r="J24" s="56"/>
      <c r="K24" s="57"/>
      <c r="L24" s="57"/>
      <c r="N24" s="56"/>
      <c r="O24" s="56"/>
      <c r="P24" s="56"/>
      <c r="Q24" s="56"/>
      <c r="R24" s="56"/>
    </row>
    <row r="25" spans="2:18" ht="13.2">
      <c r="B25" s="56"/>
      <c r="C25" s="57"/>
      <c r="D25" s="56"/>
      <c r="E25" s="56"/>
      <c r="F25" s="56"/>
      <c r="G25" s="56"/>
      <c r="H25" s="56"/>
      <c r="I25" s="56"/>
      <c r="J25" s="56"/>
      <c r="K25" s="57"/>
      <c r="L25" s="57"/>
      <c r="N25" s="56"/>
      <c r="O25" s="56"/>
      <c r="P25" s="56"/>
      <c r="Q25" s="56"/>
      <c r="R25" s="56"/>
    </row>
    <row r="26" spans="2:18" ht="13.2">
      <c r="B26" s="56"/>
      <c r="C26" s="57"/>
      <c r="D26" s="56"/>
      <c r="E26" s="56"/>
      <c r="F26" s="56"/>
      <c r="G26" s="56"/>
      <c r="H26" s="56"/>
      <c r="I26" s="56"/>
      <c r="J26" s="56"/>
      <c r="K26" s="57"/>
      <c r="L26" s="57"/>
      <c r="N26" s="56"/>
      <c r="O26" s="56"/>
      <c r="P26" s="56"/>
      <c r="Q26" s="56"/>
      <c r="R26" s="56"/>
    </row>
    <row r="27" spans="2:18" ht="13.2">
      <c r="B27" s="56"/>
      <c r="C27" s="57"/>
      <c r="D27" s="56"/>
      <c r="E27" s="56"/>
      <c r="F27" s="56"/>
      <c r="G27" s="56"/>
      <c r="H27" s="56"/>
      <c r="I27" s="56"/>
      <c r="J27" s="56"/>
      <c r="K27" s="57"/>
      <c r="L27" s="57"/>
      <c r="N27" s="56"/>
      <c r="O27" s="56"/>
      <c r="P27" s="56"/>
      <c r="Q27" s="56"/>
      <c r="R27" s="56"/>
    </row>
    <row r="28" spans="2:18" ht="13.2">
      <c r="B28" s="56"/>
      <c r="C28" s="57"/>
      <c r="D28" s="56"/>
      <c r="E28" s="56"/>
      <c r="F28" s="56"/>
      <c r="G28" s="56"/>
      <c r="H28" s="56"/>
      <c r="I28" s="56"/>
      <c r="J28" s="56"/>
      <c r="K28" s="57"/>
      <c r="L28" s="57"/>
      <c r="N28" s="56"/>
      <c r="O28" s="56"/>
      <c r="P28" s="56"/>
      <c r="Q28" s="56"/>
      <c r="R28" s="56"/>
    </row>
    <row r="29" spans="2:18" ht="13.2">
      <c r="B29" s="56"/>
      <c r="C29" s="57"/>
      <c r="D29" s="56"/>
      <c r="E29" s="56"/>
      <c r="F29" s="56"/>
      <c r="G29" s="56"/>
      <c r="H29" s="56"/>
      <c r="I29" s="56"/>
      <c r="J29" s="56"/>
      <c r="K29" s="57"/>
      <c r="L29" s="57"/>
      <c r="N29" s="56"/>
      <c r="O29" s="56"/>
      <c r="P29" s="56"/>
      <c r="Q29" s="56"/>
      <c r="R29" s="56"/>
    </row>
    <row r="30" spans="2:18" ht="13.2">
      <c r="B30" s="56"/>
      <c r="C30" s="57"/>
      <c r="D30" s="56"/>
      <c r="E30" s="56"/>
      <c r="F30" s="56"/>
      <c r="G30" s="56"/>
      <c r="H30" s="56"/>
      <c r="I30" s="56"/>
      <c r="J30" s="56"/>
      <c r="K30" s="57"/>
      <c r="L30" s="57"/>
      <c r="N30" s="56"/>
      <c r="O30" s="56"/>
      <c r="P30" s="56"/>
      <c r="Q30" s="56"/>
      <c r="R30" s="56"/>
    </row>
    <row r="31" spans="2:18" ht="13.2">
      <c r="B31" s="56"/>
      <c r="C31" s="57"/>
      <c r="D31" s="56"/>
      <c r="E31" s="56"/>
      <c r="F31" s="56"/>
      <c r="G31" s="56"/>
      <c r="H31" s="56"/>
      <c r="I31" s="56"/>
      <c r="J31" s="56"/>
      <c r="K31" s="57"/>
      <c r="L31" s="57"/>
      <c r="N31" s="56"/>
      <c r="O31" s="56"/>
      <c r="P31" s="56"/>
      <c r="Q31" s="56"/>
      <c r="R31" s="56"/>
    </row>
    <row r="32" spans="2:18" ht="13.2">
      <c r="B32" s="56"/>
      <c r="C32" s="57"/>
      <c r="D32" s="56"/>
      <c r="E32" s="56"/>
      <c r="F32" s="56"/>
      <c r="G32" s="56"/>
      <c r="H32" s="56"/>
      <c r="I32" s="56"/>
      <c r="J32" s="56"/>
      <c r="K32" s="57"/>
      <c r="L32" s="57"/>
      <c r="N32" s="56"/>
      <c r="O32" s="56"/>
      <c r="P32" s="56"/>
      <c r="Q32" s="56"/>
      <c r="R32" s="56"/>
    </row>
    <row r="33" spans="2:18" ht="13.2">
      <c r="B33" s="56"/>
      <c r="C33" s="57"/>
      <c r="D33" s="56"/>
      <c r="E33" s="56"/>
      <c r="F33" s="56"/>
      <c r="G33" s="56"/>
      <c r="H33" s="56"/>
      <c r="I33" s="56"/>
      <c r="J33" s="56"/>
      <c r="K33" s="57"/>
      <c r="L33" s="57"/>
      <c r="N33" s="56"/>
      <c r="O33" s="56"/>
      <c r="P33" s="56"/>
      <c r="Q33" s="56"/>
      <c r="R33" s="56"/>
    </row>
    <row r="34" spans="2:18" ht="13.2">
      <c r="B34" s="56"/>
      <c r="C34" s="57"/>
      <c r="D34" s="56"/>
      <c r="E34" s="56"/>
      <c r="F34" s="56"/>
      <c r="G34" s="56"/>
      <c r="H34" s="56"/>
      <c r="I34" s="56"/>
      <c r="J34" s="56"/>
      <c r="K34" s="57"/>
      <c r="L34" s="57"/>
      <c r="N34" s="56"/>
      <c r="O34" s="56"/>
      <c r="P34" s="56"/>
      <c r="Q34" s="56"/>
      <c r="R34" s="56"/>
    </row>
    <row r="35" spans="2:18" ht="13.2">
      <c r="B35" s="56"/>
      <c r="C35" s="57"/>
      <c r="D35" s="56"/>
      <c r="E35" s="56"/>
      <c r="F35" s="56"/>
      <c r="G35" s="56"/>
      <c r="H35" s="56"/>
      <c r="I35" s="56"/>
      <c r="J35" s="56"/>
      <c r="K35" s="57"/>
      <c r="L35" s="57"/>
      <c r="N35" s="56"/>
      <c r="O35" s="56"/>
      <c r="P35" s="56"/>
      <c r="Q35" s="56"/>
      <c r="R35" s="56"/>
    </row>
    <row r="36" spans="2:18" ht="13.2">
      <c r="B36" s="56"/>
      <c r="C36" s="57"/>
      <c r="D36" s="56"/>
      <c r="E36" s="56"/>
      <c r="F36" s="56"/>
      <c r="G36" s="56"/>
      <c r="H36" s="56"/>
      <c r="I36" s="56"/>
      <c r="J36" s="56"/>
      <c r="K36" s="57"/>
      <c r="L36" s="57"/>
      <c r="N36" s="56"/>
      <c r="O36" s="56"/>
      <c r="P36" s="56"/>
      <c r="Q36" s="56"/>
      <c r="R36" s="56"/>
    </row>
    <row r="37" spans="2:18" ht="13.2">
      <c r="B37" s="56"/>
      <c r="C37" s="57"/>
      <c r="D37" s="56"/>
      <c r="E37" s="56"/>
      <c r="F37" s="56"/>
      <c r="G37" s="56"/>
      <c r="H37" s="56"/>
      <c r="I37" s="56"/>
      <c r="J37" s="56"/>
      <c r="K37" s="57"/>
      <c r="L37" s="57"/>
      <c r="N37" s="56"/>
      <c r="O37" s="56"/>
      <c r="P37" s="56"/>
      <c r="Q37" s="56"/>
      <c r="R37" s="56"/>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R59"/>
  <sheetViews>
    <sheetView workbookViewId="0">
      <pane ySplit="2" topLeftCell="A3" activePane="bottomLeft" state="frozen"/>
      <selection pane="bottomLeft" activeCell="B4" sqref="B4"/>
    </sheetView>
  </sheetViews>
  <sheetFormatPr baseColWidth="10" defaultColWidth="12.6640625" defaultRowHeight="15.75" customHeight="1"/>
  <cols>
    <col min="1" max="1" width="7.88671875" customWidth="1"/>
    <col min="4" max="5" width="12.6640625" hidden="1"/>
  </cols>
  <sheetData>
    <row r="1" spans="1:44" ht="15.75" customHeight="1">
      <c r="A1" s="66" t="str">
        <f ca="1">IFERROR(__xludf.DUMMYFUNCTION("IMPORTRANGE(""https://docs.google.com/spreadsheets/d/1AkwkRy0NKeQbaalkE4pt7fB_SgvNFYYfVoi7gx53kyE/edit"",""STORYBOARD!A1:AH100"")"),"Ref.")</f>
        <v>Ref.</v>
      </c>
      <c r="B1" s="67" t="str">
        <f ca="1">IFERROR(__xludf.DUMMYFUNCTION("""COMPUTED_VALUE"""),"Teaching and learning activities (TLA)")</f>
        <v>Teaching and learning activities (TLA)</v>
      </c>
      <c r="C1" s="67" t="str">
        <f ca="1">IFERROR(__xludf.DUMMYFUNCTION("""COMPUTED_VALUE"""),"time")</f>
        <v>time</v>
      </c>
      <c r="D1" s="66" t="str">
        <f ca="1">IFERROR(__xludf.DUMMYFUNCTION("""COMPUTED_VALUE"""),"Previous activity")</f>
        <v>Previous activity</v>
      </c>
      <c r="E1" s="60" t="str">
        <f ca="1">IFERROR(__xludf.DUMMYFUNCTION("""COMPUTED_VALUE"""),"type of activity")</f>
        <v>type of activity</v>
      </c>
      <c r="F1" s="60" t="str">
        <f ca="1">IFERROR(__xludf.DUMMYFUNCTION("""COMPUTED_VALUE"""),"learning goal(s)")</f>
        <v>learning goal(s)</v>
      </c>
      <c r="G1" s="60" t="str">
        <f ca="1">IFERROR(__xludf.DUMMYFUNCTION("""COMPUTED_VALUE"""),"tasks of the teacher(s)")</f>
        <v>tasks of the teacher(s)</v>
      </c>
      <c r="H1" s="60" t="str">
        <f ca="1">IFERROR(__xludf.DUMMYFUNCTION("""COMPUTED_VALUE"""),"task of the student(s)")</f>
        <v>task of the student(s)</v>
      </c>
      <c r="I1" s="60" t="str">
        <f ca="1">IFERROR(__xludf.DUMMYFUNCTION("""COMPUTED_VALUE"""),"tool(s) &amp; resource(s) - students")</f>
        <v>tool(s) &amp; resource(s) - students</v>
      </c>
      <c r="J1" s="60" t="str">
        <f ca="1">IFERROR(__xludf.DUMMYFUNCTION("""COMPUTED_VALUE"""),"tool(s) &amp; resource(s) - teacher")</f>
        <v>tool(s) &amp; resource(s) - teacher</v>
      </c>
      <c r="K1" s="60" t="str">
        <f ca="1">IFERROR(__xludf.DUMMYFUNCTION("""COMPUTED_VALUE"""),"main learning outcome")</f>
        <v>main learning outcome</v>
      </c>
      <c r="L1" s="60" t="str">
        <f ca="1">IFERROR(__xludf.DUMMYFUNCTION("""COMPUTED_VALUE"""),"secondary learning outcome")</f>
        <v>secondary learning outcome</v>
      </c>
      <c r="M1" s="60" t="str">
        <f ca="1">IFERROR(__xludf.DUMMYFUNCTION("""COMPUTED_VALUE"""),"acquisition")</f>
        <v>acquisition</v>
      </c>
      <c r="N1" s="60" t="str">
        <f ca="1">IFERROR(__xludf.DUMMYFUNCTION("""COMPUTED_VALUE"""),"collaboration")</f>
        <v>collaboration</v>
      </c>
      <c r="O1" s="60" t="str">
        <f ca="1">IFERROR(__xludf.DUMMYFUNCTION("""COMPUTED_VALUE"""),"discussion")</f>
        <v>discussion</v>
      </c>
      <c r="P1" s="60" t="str">
        <f ca="1">IFERROR(__xludf.DUMMYFUNCTION("""COMPUTED_VALUE"""),"inquiry")</f>
        <v>inquiry</v>
      </c>
      <c r="Q1" s="60" t="str">
        <f ca="1">IFERROR(__xludf.DUMMYFUNCTION("""COMPUTED_VALUE"""),"practice")</f>
        <v>practice</v>
      </c>
      <c r="R1" s="60" t="str">
        <f ca="1">IFERROR(__xludf.DUMMYFUNCTION("""COMPUTED_VALUE"""),"production")</f>
        <v>production</v>
      </c>
      <c r="S1" s="60" t="str">
        <f ca="1">IFERROR(__xludf.DUMMYFUNCTION("""COMPUTED_VALUE"""),"who is active?")</f>
        <v>who is active?</v>
      </c>
      <c r="T1" s="60" t="str">
        <f ca="1">IFERROR(__xludf.DUMMYFUNCTION("""COMPUTED_VALUE"""),"grouping")</f>
        <v>grouping</v>
      </c>
      <c r="U1" s="60" t="str">
        <f ca="1">IFERROR(__xludf.DUMMYFUNCTION("""COMPUTED_VALUE"""),"setting")</f>
        <v>setting</v>
      </c>
      <c r="V1" s="60" t="str">
        <f ca="1">IFERROR(__xludf.DUMMYFUNCTION("""COMPUTED_VALUE"""),"temporality")</f>
        <v>temporality</v>
      </c>
      <c r="W1" s="60" t="str">
        <f ca="1">IFERROR(__xludf.DUMMYFUNCTION("""COMPUTED_VALUE"""),"assessment")</f>
        <v>assessment</v>
      </c>
      <c r="X1" s="60" t="str">
        <f ca="1">IFERROR(__xludf.DUMMYFUNCTION("""COMPUTED_VALUE"""),"Bloom's taxomy")</f>
        <v>Bloom's taxomy</v>
      </c>
      <c r="Y1" s="60" t="str">
        <f ca="1">IFERROR(__xludf.DUMMYFUNCTION("""COMPUTED_VALUE"""),"use of digital technology (samr)")</f>
        <v>use of digital technology (samr)</v>
      </c>
      <c r="Z1" s="60" t="str">
        <f ca="1">IFERROR(__xludf.DUMMYFUNCTION("""COMPUTED_VALUE"""),"use of digital technology (p-pm)")</f>
        <v>use of digital technology (p-pm)</v>
      </c>
      <c r="AA1" s="60" t="str">
        <f ca="1">IFERROR(__xludf.DUMMYFUNCTION("""COMPUTED_VALUE"""),"literacy competence")</f>
        <v>literacy competence</v>
      </c>
      <c r="AB1" s="60" t="str">
        <f ca="1">IFERROR(__xludf.DUMMYFUNCTION("""COMPUTED_VALUE"""),"multilingual competence")</f>
        <v>multilingual competence</v>
      </c>
      <c r="AC1" s="60" t="str">
        <f ca="1">IFERROR(__xludf.DUMMYFUNCTION("""COMPUTED_VALUE"""),"mathematical competence and competence in science, technology and engineering")</f>
        <v>mathematical competence and competence in science, technology and engineering</v>
      </c>
      <c r="AD1" s="60" t="str">
        <f ca="1">IFERROR(__xludf.DUMMYFUNCTION("""COMPUTED_VALUE"""),"digital competence")</f>
        <v>digital competence</v>
      </c>
      <c r="AE1" s="60" t="str">
        <f ca="1">IFERROR(__xludf.DUMMYFUNCTION("""COMPUTED_VALUE"""),"personal, social and learning to learn competence")</f>
        <v>personal, social and learning to learn competence</v>
      </c>
      <c r="AF1" s="60" t="str">
        <f ca="1">IFERROR(__xludf.DUMMYFUNCTION("""COMPUTED_VALUE"""),"citizenship competence")</f>
        <v>citizenship competence</v>
      </c>
      <c r="AG1" s="60" t="str">
        <f ca="1">IFERROR(__xludf.DUMMYFUNCTION("""COMPUTED_VALUE"""),"entrepreneurship competence")</f>
        <v>entrepreneurship competence</v>
      </c>
      <c r="AH1" s="60" t="str">
        <f ca="1">IFERROR(__xludf.DUMMYFUNCTION("""COMPUTED_VALUE"""),"cultural awareness and expression competence")</f>
        <v>cultural awareness and expression competence</v>
      </c>
    </row>
    <row r="2" spans="1:44" ht="13.2">
      <c r="A2" s="68" t="str">
        <f ca="1">IFERROR(__xludf.DUMMYFUNCTION("""COMPUTED_VALUE"""),"01.01")</f>
        <v>01.01</v>
      </c>
      <c r="B2" s="69" t="str">
        <f ca="1">IFERROR(__xludf.DUMMYFUNCTION("""COMPUTED_VALUE"""),"A")</f>
        <v>A</v>
      </c>
      <c r="C2" s="69">
        <f ca="1">IFERROR(__xludf.DUMMYFUNCTION("""COMPUTED_VALUE"""),5)</f>
        <v>5</v>
      </c>
      <c r="D2" s="69"/>
      <c r="E2" s="69"/>
      <c r="F2" s="69" t="str">
        <f ca="1">IFERROR(__xludf.DUMMYFUNCTION("""COMPUTED_VALUE"""),"...")</f>
        <v>...</v>
      </c>
      <c r="G2" s="69"/>
      <c r="H2" s="69"/>
      <c r="I2" s="69"/>
      <c r="J2" s="69"/>
      <c r="K2" s="69"/>
      <c r="L2" s="69"/>
      <c r="M2" s="69" t="b">
        <f ca="1">IFERROR(__xludf.DUMMYFUNCTION("""COMPUTED_VALUE"""),FALSE)</f>
        <v>0</v>
      </c>
      <c r="N2" s="69" t="b">
        <f ca="1">IFERROR(__xludf.DUMMYFUNCTION("""COMPUTED_VALUE"""),FALSE)</f>
        <v>0</v>
      </c>
      <c r="O2" s="69" t="b">
        <f ca="1">IFERROR(__xludf.DUMMYFUNCTION("""COMPUTED_VALUE"""),FALSE)</f>
        <v>0</v>
      </c>
      <c r="P2" s="69" t="b">
        <f ca="1">IFERROR(__xludf.DUMMYFUNCTION("""COMPUTED_VALUE"""),FALSE)</f>
        <v>0</v>
      </c>
      <c r="Q2" s="69" t="b">
        <f ca="1">IFERROR(__xludf.DUMMYFUNCTION("""COMPUTED_VALUE"""),FALSE)</f>
        <v>0</v>
      </c>
      <c r="R2" s="69" t="b">
        <f ca="1">IFERROR(__xludf.DUMMYFUNCTION("""COMPUTED_VALUE"""),FALSE)</f>
        <v>0</v>
      </c>
      <c r="S2" s="69"/>
      <c r="T2" s="69"/>
      <c r="U2" s="69"/>
      <c r="V2" s="69"/>
      <c r="W2" s="69"/>
      <c r="X2" s="69"/>
      <c r="Y2" s="69"/>
      <c r="Z2" s="69"/>
      <c r="AA2" s="69" t="b">
        <f ca="1">IFERROR(__xludf.DUMMYFUNCTION("""COMPUTED_VALUE"""),FALSE)</f>
        <v>0</v>
      </c>
      <c r="AB2" s="69" t="b">
        <f ca="1">IFERROR(__xludf.DUMMYFUNCTION("""COMPUTED_VALUE"""),FALSE)</f>
        <v>0</v>
      </c>
      <c r="AC2" s="69" t="b">
        <f ca="1">IFERROR(__xludf.DUMMYFUNCTION("""COMPUTED_VALUE"""),FALSE)</f>
        <v>0</v>
      </c>
      <c r="AD2" s="69" t="b">
        <f ca="1">IFERROR(__xludf.DUMMYFUNCTION("""COMPUTED_VALUE"""),FALSE)</f>
        <v>0</v>
      </c>
      <c r="AE2" s="69" t="b">
        <f ca="1">IFERROR(__xludf.DUMMYFUNCTION("""COMPUTED_VALUE"""),FALSE)</f>
        <v>0</v>
      </c>
      <c r="AF2" s="69" t="b">
        <f ca="1">IFERROR(__xludf.DUMMYFUNCTION("""COMPUTED_VALUE"""),FALSE)</f>
        <v>0</v>
      </c>
      <c r="AG2" s="69" t="b">
        <f ca="1">IFERROR(__xludf.DUMMYFUNCTION("""COMPUTED_VALUE"""),FALSE)</f>
        <v>0</v>
      </c>
      <c r="AH2" s="69" t="b">
        <f ca="1">IFERROR(__xludf.DUMMYFUNCTION("""COMPUTED_VALUE"""),FALSE)</f>
        <v>0</v>
      </c>
      <c r="AI2" s="69"/>
      <c r="AJ2" s="69"/>
      <c r="AK2" s="69"/>
      <c r="AL2" s="69"/>
      <c r="AM2" s="69"/>
      <c r="AN2" s="69"/>
      <c r="AO2" s="69"/>
      <c r="AP2" s="69"/>
      <c r="AQ2" s="69"/>
      <c r="AR2" s="69"/>
    </row>
    <row r="3" spans="1:44" ht="15.75" customHeight="1">
      <c r="A3" s="66" t="str">
        <f ca="1">IFERROR(__xludf.DUMMYFUNCTION("""COMPUTED_VALUE"""),"01.02")</f>
        <v>01.02</v>
      </c>
      <c r="B3" s="60" t="str">
        <f ca="1">IFERROR(__xludf.DUMMYFUNCTION("""COMPUTED_VALUE"""),"B")</f>
        <v>B</v>
      </c>
      <c r="C3" s="60">
        <f ca="1">IFERROR(__xludf.DUMMYFUNCTION("""COMPUTED_VALUE"""),5)</f>
        <v>5</v>
      </c>
      <c r="D3" s="60"/>
      <c r="E3" s="60"/>
      <c r="F3" s="60" t="str">
        <f ca="1">IFERROR(__xludf.DUMMYFUNCTION("""COMPUTED_VALUE"""),"...")</f>
        <v>...</v>
      </c>
      <c r="G3" s="60"/>
      <c r="H3" s="60"/>
      <c r="I3" s="60"/>
      <c r="J3" s="60"/>
      <c r="K3" s="60"/>
      <c r="L3" s="60"/>
      <c r="M3" s="60" t="b">
        <f ca="1">IFERROR(__xludf.DUMMYFUNCTION("""COMPUTED_VALUE"""),FALSE)</f>
        <v>0</v>
      </c>
      <c r="N3" s="60" t="b">
        <f ca="1">IFERROR(__xludf.DUMMYFUNCTION("""COMPUTED_VALUE"""),FALSE)</f>
        <v>0</v>
      </c>
      <c r="O3" s="60" t="b">
        <f ca="1">IFERROR(__xludf.DUMMYFUNCTION("""COMPUTED_VALUE"""),FALSE)</f>
        <v>0</v>
      </c>
      <c r="P3" s="60" t="b">
        <f ca="1">IFERROR(__xludf.DUMMYFUNCTION("""COMPUTED_VALUE"""),FALSE)</f>
        <v>0</v>
      </c>
      <c r="Q3" s="60" t="b">
        <f ca="1">IFERROR(__xludf.DUMMYFUNCTION("""COMPUTED_VALUE"""),FALSE)</f>
        <v>0</v>
      </c>
      <c r="R3" s="60" t="b">
        <f ca="1">IFERROR(__xludf.DUMMYFUNCTION("""COMPUTED_VALUE"""),FALSE)</f>
        <v>0</v>
      </c>
      <c r="S3" s="60"/>
      <c r="T3" s="60"/>
      <c r="U3" s="60"/>
      <c r="V3" s="60"/>
      <c r="W3" s="60"/>
      <c r="X3" s="60"/>
      <c r="Y3" s="60"/>
      <c r="Z3" s="60"/>
      <c r="AA3" s="60" t="b">
        <f ca="1">IFERROR(__xludf.DUMMYFUNCTION("""COMPUTED_VALUE"""),FALSE)</f>
        <v>0</v>
      </c>
      <c r="AB3" s="60" t="b">
        <f ca="1">IFERROR(__xludf.DUMMYFUNCTION("""COMPUTED_VALUE"""),FALSE)</f>
        <v>0</v>
      </c>
      <c r="AC3" s="60" t="b">
        <f ca="1">IFERROR(__xludf.DUMMYFUNCTION("""COMPUTED_VALUE"""),FALSE)</f>
        <v>0</v>
      </c>
      <c r="AD3" s="60" t="b">
        <f ca="1">IFERROR(__xludf.DUMMYFUNCTION("""COMPUTED_VALUE"""),FALSE)</f>
        <v>0</v>
      </c>
      <c r="AE3" s="60" t="b">
        <f ca="1">IFERROR(__xludf.DUMMYFUNCTION("""COMPUTED_VALUE"""),FALSE)</f>
        <v>0</v>
      </c>
      <c r="AF3" s="60" t="b">
        <f ca="1">IFERROR(__xludf.DUMMYFUNCTION("""COMPUTED_VALUE"""),FALSE)</f>
        <v>0</v>
      </c>
      <c r="AG3" s="60" t="b">
        <f ca="1">IFERROR(__xludf.DUMMYFUNCTION("""COMPUTED_VALUE"""),FALSE)</f>
        <v>0</v>
      </c>
      <c r="AH3" s="60" t="b">
        <f ca="1">IFERROR(__xludf.DUMMYFUNCTION("""COMPUTED_VALUE"""),FALSE)</f>
        <v>0</v>
      </c>
    </row>
    <row r="4" spans="1:44" ht="15.75" customHeight="1">
      <c r="A4" s="66" t="str">
        <f ca="1">IFERROR(__xludf.DUMMYFUNCTION("""COMPUTED_VALUE"""),"01.03")</f>
        <v>01.03</v>
      </c>
      <c r="B4" s="60" t="str">
        <f ca="1">IFERROR(__xludf.DUMMYFUNCTION("""COMPUTED_VALUE"""),"C")</f>
        <v>C</v>
      </c>
      <c r="C4" s="60">
        <f ca="1">IFERROR(__xludf.DUMMYFUNCTION("""COMPUTED_VALUE"""),10)</f>
        <v>10</v>
      </c>
      <c r="D4" s="60"/>
      <c r="E4" s="60"/>
      <c r="F4" s="60" t="str">
        <f ca="1">IFERROR(__xludf.DUMMYFUNCTION("""COMPUTED_VALUE"""),"...")</f>
        <v>...</v>
      </c>
      <c r="G4" s="60"/>
      <c r="H4" s="60"/>
      <c r="I4" s="60"/>
      <c r="J4" s="60"/>
      <c r="K4" s="60"/>
      <c r="L4" s="60"/>
      <c r="M4" s="60" t="b">
        <f ca="1">IFERROR(__xludf.DUMMYFUNCTION("""COMPUTED_VALUE"""),FALSE)</f>
        <v>0</v>
      </c>
      <c r="N4" s="60" t="b">
        <f ca="1">IFERROR(__xludf.DUMMYFUNCTION("""COMPUTED_VALUE"""),FALSE)</f>
        <v>0</v>
      </c>
      <c r="O4" s="60" t="b">
        <f ca="1">IFERROR(__xludf.DUMMYFUNCTION("""COMPUTED_VALUE"""),FALSE)</f>
        <v>0</v>
      </c>
      <c r="P4" s="60" t="b">
        <f ca="1">IFERROR(__xludf.DUMMYFUNCTION("""COMPUTED_VALUE"""),FALSE)</f>
        <v>0</v>
      </c>
      <c r="Q4" s="60" t="b">
        <f ca="1">IFERROR(__xludf.DUMMYFUNCTION("""COMPUTED_VALUE"""),FALSE)</f>
        <v>0</v>
      </c>
      <c r="R4" s="60" t="b">
        <f ca="1">IFERROR(__xludf.DUMMYFUNCTION("""COMPUTED_VALUE"""),FALSE)</f>
        <v>0</v>
      </c>
      <c r="S4" s="60"/>
      <c r="T4" s="60"/>
      <c r="U4" s="60"/>
      <c r="V4" s="60"/>
      <c r="W4" s="60"/>
      <c r="X4" s="60"/>
      <c r="Y4" s="60"/>
      <c r="Z4" s="60"/>
      <c r="AA4" s="60" t="b">
        <f ca="1">IFERROR(__xludf.DUMMYFUNCTION("""COMPUTED_VALUE"""),FALSE)</f>
        <v>0</v>
      </c>
      <c r="AB4" s="60" t="b">
        <f ca="1">IFERROR(__xludf.DUMMYFUNCTION("""COMPUTED_VALUE"""),FALSE)</f>
        <v>0</v>
      </c>
      <c r="AC4" s="60" t="b">
        <f ca="1">IFERROR(__xludf.DUMMYFUNCTION("""COMPUTED_VALUE"""),FALSE)</f>
        <v>0</v>
      </c>
      <c r="AD4" s="60" t="b">
        <f ca="1">IFERROR(__xludf.DUMMYFUNCTION("""COMPUTED_VALUE"""),FALSE)</f>
        <v>0</v>
      </c>
      <c r="AE4" s="60" t="b">
        <f ca="1">IFERROR(__xludf.DUMMYFUNCTION("""COMPUTED_VALUE"""),FALSE)</f>
        <v>0</v>
      </c>
      <c r="AF4" s="60" t="b">
        <f ca="1">IFERROR(__xludf.DUMMYFUNCTION("""COMPUTED_VALUE"""),FALSE)</f>
        <v>0</v>
      </c>
      <c r="AG4" s="60" t="b">
        <f ca="1">IFERROR(__xludf.DUMMYFUNCTION("""COMPUTED_VALUE"""),FALSE)</f>
        <v>0</v>
      </c>
      <c r="AH4" s="60" t="b">
        <f ca="1">IFERROR(__xludf.DUMMYFUNCTION("""COMPUTED_VALUE"""),FALSE)</f>
        <v>0</v>
      </c>
    </row>
    <row r="5" spans="1:44" ht="15.75" customHeight="1">
      <c r="A5" s="66" t="str">
        <f ca="1">IFERROR(__xludf.DUMMYFUNCTION("""COMPUTED_VALUE"""),"01.04")</f>
        <v>01.04</v>
      </c>
      <c r="B5" s="60" t="str">
        <f ca="1">IFERROR(__xludf.DUMMYFUNCTION("""COMPUTED_VALUE"""),"D")</f>
        <v>D</v>
      </c>
      <c r="C5" s="60">
        <f ca="1">IFERROR(__xludf.DUMMYFUNCTION("""COMPUTED_VALUE"""),11)</f>
        <v>11</v>
      </c>
      <c r="D5" s="60"/>
      <c r="E5" s="60"/>
      <c r="F5" s="60" t="str">
        <f ca="1">IFERROR(__xludf.DUMMYFUNCTION("""COMPUTED_VALUE"""),"...")</f>
        <v>...</v>
      </c>
      <c r="G5" s="60"/>
      <c r="H5" s="60"/>
      <c r="I5" s="60"/>
      <c r="J5" s="60"/>
      <c r="K5" s="60"/>
      <c r="L5" s="60"/>
      <c r="M5" s="60" t="b">
        <f ca="1">IFERROR(__xludf.DUMMYFUNCTION("""COMPUTED_VALUE"""),FALSE)</f>
        <v>0</v>
      </c>
      <c r="N5" s="60" t="b">
        <f ca="1">IFERROR(__xludf.DUMMYFUNCTION("""COMPUTED_VALUE"""),FALSE)</f>
        <v>0</v>
      </c>
      <c r="O5" s="60" t="b">
        <f ca="1">IFERROR(__xludf.DUMMYFUNCTION("""COMPUTED_VALUE"""),FALSE)</f>
        <v>0</v>
      </c>
      <c r="P5" s="60" t="b">
        <f ca="1">IFERROR(__xludf.DUMMYFUNCTION("""COMPUTED_VALUE"""),FALSE)</f>
        <v>0</v>
      </c>
      <c r="Q5" s="60" t="b">
        <f ca="1">IFERROR(__xludf.DUMMYFUNCTION("""COMPUTED_VALUE"""),FALSE)</f>
        <v>0</v>
      </c>
      <c r="R5" s="60" t="b">
        <f ca="1">IFERROR(__xludf.DUMMYFUNCTION("""COMPUTED_VALUE"""),FALSE)</f>
        <v>0</v>
      </c>
      <c r="S5" s="60"/>
      <c r="T5" s="60"/>
      <c r="U5" s="60"/>
      <c r="V5" s="60"/>
      <c r="W5" s="60"/>
      <c r="X5" s="60"/>
      <c r="Y5" s="60"/>
      <c r="Z5" s="60"/>
      <c r="AA5" s="60" t="b">
        <f ca="1">IFERROR(__xludf.DUMMYFUNCTION("""COMPUTED_VALUE"""),FALSE)</f>
        <v>0</v>
      </c>
      <c r="AB5" s="60" t="b">
        <f ca="1">IFERROR(__xludf.DUMMYFUNCTION("""COMPUTED_VALUE"""),FALSE)</f>
        <v>0</v>
      </c>
      <c r="AC5" s="60" t="b">
        <f ca="1">IFERROR(__xludf.DUMMYFUNCTION("""COMPUTED_VALUE"""),FALSE)</f>
        <v>0</v>
      </c>
      <c r="AD5" s="60" t="b">
        <f ca="1">IFERROR(__xludf.DUMMYFUNCTION("""COMPUTED_VALUE"""),FALSE)</f>
        <v>0</v>
      </c>
      <c r="AE5" s="60" t="b">
        <f ca="1">IFERROR(__xludf.DUMMYFUNCTION("""COMPUTED_VALUE"""),FALSE)</f>
        <v>0</v>
      </c>
      <c r="AF5" s="60" t="b">
        <f ca="1">IFERROR(__xludf.DUMMYFUNCTION("""COMPUTED_VALUE"""),FALSE)</f>
        <v>0</v>
      </c>
      <c r="AG5" s="60" t="b">
        <f ca="1">IFERROR(__xludf.DUMMYFUNCTION("""COMPUTED_VALUE"""),FALSE)</f>
        <v>0</v>
      </c>
      <c r="AH5" s="60" t="b">
        <f ca="1">IFERROR(__xludf.DUMMYFUNCTION("""COMPUTED_VALUE"""),FALSE)</f>
        <v>0</v>
      </c>
    </row>
    <row r="6" spans="1:44" ht="15.75" customHeight="1">
      <c r="A6" s="66" t="str">
        <f ca="1">IFERROR(__xludf.DUMMYFUNCTION("""COMPUTED_VALUE"""),"01.05")</f>
        <v>01.05</v>
      </c>
      <c r="B6" s="60" t="str">
        <f ca="1">IFERROR(__xludf.DUMMYFUNCTION("""COMPUTED_VALUE"""),"E")</f>
        <v>E</v>
      </c>
      <c r="C6" s="60">
        <f ca="1">IFERROR(__xludf.DUMMYFUNCTION("""COMPUTED_VALUE"""),5)</f>
        <v>5</v>
      </c>
      <c r="D6" s="60"/>
      <c r="E6" s="60"/>
      <c r="F6" s="60" t="str">
        <f ca="1">IFERROR(__xludf.DUMMYFUNCTION("""COMPUTED_VALUE"""),"...")</f>
        <v>...</v>
      </c>
      <c r="G6" s="60"/>
      <c r="H6" s="60"/>
      <c r="I6" s="60"/>
      <c r="J6" s="60"/>
      <c r="K6" s="60"/>
      <c r="L6" s="60"/>
      <c r="M6" s="60" t="b">
        <f ca="1">IFERROR(__xludf.DUMMYFUNCTION("""COMPUTED_VALUE"""),FALSE)</f>
        <v>0</v>
      </c>
      <c r="N6" s="60" t="b">
        <f ca="1">IFERROR(__xludf.DUMMYFUNCTION("""COMPUTED_VALUE"""),FALSE)</f>
        <v>0</v>
      </c>
      <c r="O6" s="60" t="b">
        <f ca="1">IFERROR(__xludf.DUMMYFUNCTION("""COMPUTED_VALUE"""),FALSE)</f>
        <v>0</v>
      </c>
      <c r="P6" s="60" t="b">
        <f ca="1">IFERROR(__xludf.DUMMYFUNCTION("""COMPUTED_VALUE"""),FALSE)</f>
        <v>0</v>
      </c>
      <c r="Q6" s="60" t="b">
        <f ca="1">IFERROR(__xludf.DUMMYFUNCTION("""COMPUTED_VALUE"""),FALSE)</f>
        <v>0</v>
      </c>
      <c r="R6" s="60" t="b">
        <f ca="1">IFERROR(__xludf.DUMMYFUNCTION("""COMPUTED_VALUE"""),FALSE)</f>
        <v>0</v>
      </c>
      <c r="S6" s="60"/>
      <c r="T6" s="60"/>
      <c r="U6" s="60"/>
      <c r="V6" s="60"/>
      <c r="W6" s="60"/>
      <c r="X6" s="60"/>
      <c r="Y6" s="60"/>
      <c r="Z6" s="60"/>
      <c r="AA6" s="60" t="b">
        <f ca="1">IFERROR(__xludf.DUMMYFUNCTION("""COMPUTED_VALUE"""),FALSE)</f>
        <v>0</v>
      </c>
      <c r="AB6" s="60" t="b">
        <f ca="1">IFERROR(__xludf.DUMMYFUNCTION("""COMPUTED_VALUE"""),FALSE)</f>
        <v>0</v>
      </c>
      <c r="AC6" s="60" t="b">
        <f ca="1">IFERROR(__xludf.DUMMYFUNCTION("""COMPUTED_VALUE"""),FALSE)</f>
        <v>0</v>
      </c>
      <c r="AD6" s="60" t="b">
        <f ca="1">IFERROR(__xludf.DUMMYFUNCTION("""COMPUTED_VALUE"""),FALSE)</f>
        <v>0</v>
      </c>
      <c r="AE6" s="60" t="b">
        <f ca="1">IFERROR(__xludf.DUMMYFUNCTION("""COMPUTED_VALUE"""),FALSE)</f>
        <v>0</v>
      </c>
      <c r="AF6" s="60" t="b">
        <f ca="1">IFERROR(__xludf.DUMMYFUNCTION("""COMPUTED_VALUE"""),FALSE)</f>
        <v>0</v>
      </c>
      <c r="AG6" s="60" t="b">
        <f ca="1">IFERROR(__xludf.DUMMYFUNCTION("""COMPUTED_VALUE"""),FALSE)</f>
        <v>0</v>
      </c>
      <c r="AH6" s="60" t="b">
        <f ca="1">IFERROR(__xludf.DUMMYFUNCTION("""COMPUTED_VALUE"""),FALSE)</f>
        <v>0</v>
      </c>
    </row>
    <row r="7" spans="1:44" ht="15.75" customHeight="1">
      <c r="A7" s="66" t="str">
        <f ca="1">IFERROR(__xludf.DUMMYFUNCTION("""COMPUTED_VALUE"""),"02.01")</f>
        <v>02.01</v>
      </c>
      <c r="B7" s="60" t="str">
        <f ca="1">IFERROR(__xludf.DUMMYFUNCTION("""COMPUTED_VALUE"""),"F")</f>
        <v>F</v>
      </c>
      <c r="C7" s="60">
        <f ca="1">IFERROR(__xludf.DUMMYFUNCTION("""COMPUTED_VALUE"""),30)</f>
        <v>30</v>
      </c>
      <c r="D7" s="60"/>
      <c r="E7" s="60"/>
      <c r="F7" s="60" t="str">
        <f ca="1">IFERROR(__xludf.DUMMYFUNCTION("""COMPUTED_VALUE"""),"...")</f>
        <v>...</v>
      </c>
      <c r="G7" s="60"/>
      <c r="H7" s="60"/>
      <c r="I7" s="60"/>
      <c r="J7" s="60"/>
      <c r="K7" s="60"/>
      <c r="L7" s="60"/>
      <c r="M7" s="60" t="b">
        <f ca="1">IFERROR(__xludf.DUMMYFUNCTION("""COMPUTED_VALUE"""),FALSE)</f>
        <v>0</v>
      </c>
      <c r="N7" s="60" t="b">
        <f ca="1">IFERROR(__xludf.DUMMYFUNCTION("""COMPUTED_VALUE"""),FALSE)</f>
        <v>0</v>
      </c>
      <c r="O7" s="60" t="b">
        <f ca="1">IFERROR(__xludf.DUMMYFUNCTION("""COMPUTED_VALUE"""),FALSE)</f>
        <v>0</v>
      </c>
      <c r="P7" s="60" t="b">
        <f ca="1">IFERROR(__xludf.DUMMYFUNCTION("""COMPUTED_VALUE"""),FALSE)</f>
        <v>0</v>
      </c>
      <c r="Q7" s="60" t="b">
        <f ca="1">IFERROR(__xludf.DUMMYFUNCTION("""COMPUTED_VALUE"""),FALSE)</f>
        <v>0</v>
      </c>
      <c r="R7" s="60" t="b">
        <f ca="1">IFERROR(__xludf.DUMMYFUNCTION("""COMPUTED_VALUE"""),FALSE)</f>
        <v>0</v>
      </c>
      <c r="S7" s="60"/>
      <c r="T7" s="60"/>
      <c r="U7" s="60"/>
      <c r="V7" s="60"/>
      <c r="W7" s="60"/>
      <c r="X7" s="60"/>
      <c r="Y7" s="60"/>
      <c r="Z7" s="60"/>
      <c r="AA7" s="60" t="b">
        <f ca="1">IFERROR(__xludf.DUMMYFUNCTION("""COMPUTED_VALUE"""),FALSE)</f>
        <v>0</v>
      </c>
      <c r="AB7" s="60" t="b">
        <f ca="1">IFERROR(__xludf.DUMMYFUNCTION("""COMPUTED_VALUE"""),FALSE)</f>
        <v>0</v>
      </c>
      <c r="AC7" s="60" t="b">
        <f ca="1">IFERROR(__xludf.DUMMYFUNCTION("""COMPUTED_VALUE"""),FALSE)</f>
        <v>0</v>
      </c>
      <c r="AD7" s="60" t="b">
        <f ca="1">IFERROR(__xludf.DUMMYFUNCTION("""COMPUTED_VALUE"""),FALSE)</f>
        <v>0</v>
      </c>
      <c r="AE7" s="60" t="b">
        <f ca="1">IFERROR(__xludf.DUMMYFUNCTION("""COMPUTED_VALUE"""),FALSE)</f>
        <v>0</v>
      </c>
      <c r="AF7" s="60" t="b">
        <f ca="1">IFERROR(__xludf.DUMMYFUNCTION("""COMPUTED_VALUE"""),FALSE)</f>
        <v>0</v>
      </c>
      <c r="AG7" s="60" t="b">
        <f ca="1">IFERROR(__xludf.DUMMYFUNCTION("""COMPUTED_VALUE"""),FALSE)</f>
        <v>0</v>
      </c>
      <c r="AH7" s="60" t="b">
        <f ca="1">IFERROR(__xludf.DUMMYFUNCTION("""COMPUTED_VALUE"""),FALSE)</f>
        <v>0</v>
      </c>
    </row>
    <row r="8" spans="1:44" ht="15.75" customHeight="1">
      <c r="A8" s="66" t="str">
        <f ca="1">IFERROR(__xludf.DUMMYFUNCTION("""COMPUTED_VALUE"""),"02.02")</f>
        <v>02.02</v>
      </c>
      <c r="B8" s="60"/>
      <c r="C8" s="60"/>
      <c r="D8" s="60"/>
      <c r="E8" s="60"/>
      <c r="F8" s="60" t="str">
        <f ca="1">IFERROR(__xludf.DUMMYFUNCTION("""COMPUTED_VALUE"""),"...")</f>
        <v>...</v>
      </c>
      <c r="G8" s="60"/>
      <c r="H8" s="60"/>
      <c r="I8" s="60"/>
      <c r="J8" s="60"/>
      <c r="K8" s="60"/>
      <c r="L8" s="60"/>
      <c r="M8" s="60" t="b">
        <f ca="1">IFERROR(__xludf.DUMMYFUNCTION("""COMPUTED_VALUE"""),FALSE)</f>
        <v>0</v>
      </c>
      <c r="N8" s="60" t="b">
        <f ca="1">IFERROR(__xludf.DUMMYFUNCTION("""COMPUTED_VALUE"""),FALSE)</f>
        <v>0</v>
      </c>
      <c r="O8" s="60" t="b">
        <f ca="1">IFERROR(__xludf.DUMMYFUNCTION("""COMPUTED_VALUE"""),FALSE)</f>
        <v>0</v>
      </c>
      <c r="P8" s="60" t="b">
        <f ca="1">IFERROR(__xludf.DUMMYFUNCTION("""COMPUTED_VALUE"""),FALSE)</f>
        <v>0</v>
      </c>
      <c r="Q8" s="60" t="b">
        <f ca="1">IFERROR(__xludf.DUMMYFUNCTION("""COMPUTED_VALUE"""),FALSE)</f>
        <v>0</v>
      </c>
      <c r="R8" s="60" t="b">
        <f ca="1">IFERROR(__xludf.DUMMYFUNCTION("""COMPUTED_VALUE"""),FALSE)</f>
        <v>0</v>
      </c>
      <c r="S8" s="60"/>
      <c r="T8" s="60"/>
      <c r="U8" s="60"/>
      <c r="V8" s="60"/>
      <c r="W8" s="60"/>
      <c r="X8" s="60"/>
      <c r="Y8" s="60"/>
      <c r="Z8" s="60"/>
      <c r="AA8" s="60" t="b">
        <f ca="1">IFERROR(__xludf.DUMMYFUNCTION("""COMPUTED_VALUE"""),FALSE)</f>
        <v>0</v>
      </c>
      <c r="AB8" s="60" t="b">
        <f ca="1">IFERROR(__xludf.DUMMYFUNCTION("""COMPUTED_VALUE"""),FALSE)</f>
        <v>0</v>
      </c>
      <c r="AC8" s="60" t="b">
        <f ca="1">IFERROR(__xludf.DUMMYFUNCTION("""COMPUTED_VALUE"""),FALSE)</f>
        <v>0</v>
      </c>
      <c r="AD8" s="60" t="b">
        <f ca="1">IFERROR(__xludf.DUMMYFUNCTION("""COMPUTED_VALUE"""),FALSE)</f>
        <v>0</v>
      </c>
      <c r="AE8" s="60" t="b">
        <f ca="1">IFERROR(__xludf.DUMMYFUNCTION("""COMPUTED_VALUE"""),FALSE)</f>
        <v>0</v>
      </c>
      <c r="AF8" s="60" t="b">
        <f ca="1">IFERROR(__xludf.DUMMYFUNCTION("""COMPUTED_VALUE"""),FALSE)</f>
        <v>0</v>
      </c>
      <c r="AG8" s="60" t="b">
        <f ca="1">IFERROR(__xludf.DUMMYFUNCTION("""COMPUTED_VALUE"""),FALSE)</f>
        <v>0</v>
      </c>
      <c r="AH8" s="60" t="b">
        <f ca="1">IFERROR(__xludf.DUMMYFUNCTION("""COMPUTED_VALUE"""),FALSE)</f>
        <v>0</v>
      </c>
    </row>
    <row r="9" spans="1:44" ht="15.75" customHeight="1">
      <c r="A9" s="66" t="str">
        <f ca="1">IFERROR(__xludf.DUMMYFUNCTION("""COMPUTED_VALUE"""),"02.03")</f>
        <v>02.03</v>
      </c>
      <c r="B9" s="60"/>
      <c r="C9" s="60"/>
      <c r="D9" s="60"/>
      <c r="E9" s="60"/>
      <c r="F9" s="60" t="str">
        <f ca="1">IFERROR(__xludf.DUMMYFUNCTION("""COMPUTED_VALUE"""),"...")</f>
        <v>...</v>
      </c>
      <c r="G9" s="60"/>
      <c r="H9" s="60"/>
      <c r="I9" s="60"/>
      <c r="J9" s="60"/>
      <c r="K9" s="60"/>
      <c r="L9" s="60"/>
      <c r="M9" s="60" t="b">
        <f ca="1">IFERROR(__xludf.DUMMYFUNCTION("""COMPUTED_VALUE"""),FALSE)</f>
        <v>0</v>
      </c>
      <c r="N9" s="60" t="b">
        <f ca="1">IFERROR(__xludf.DUMMYFUNCTION("""COMPUTED_VALUE"""),FALSE)</f>
        <v>0</v>
      </c>
      <c r="O9" s="60" t="b">
        <f ca="1">IFERROR(__xludf.DUMMYFUNCTION("""COMPUTED_VALUE"""),FALSE)</f>
        <v>0</v>
      </c>
      <c r="P9" s="60" t="b">
        <f ca="1">IFERROR(__xludf.DUMMYFUNCTION("""COMPUTED_VALUE"""),FALSE)</f>
        <v>0</v>
      </c>
      <c r="Q9" s="60" t="b">
        <f ca="1">IFERROR(__xludf.DUMMYFUNCTION("""COMPUTED_VALUE"""),FALSE)</f>
        <v>0</v>
      </c>
      <c r="R9" s="60" t="b">
        <f ca="1">IFERROR(__xludf.DUMMYFUNCTION("""COMPUTED_VALUE"""),FALSE)</f>
        <v>0</v>
      </c>
      <c r="S9" s="60"/>
      <c r="T9" s="60"/>
      <c r="U9" s="60"/>
      <c r="V9" s="60"/>
      <c r="W9" s="60"/>
      <c r="X9" s="60"/>
      <c r="Y9" s="60"/>
      <c r="Z9" s="60"/>
      <c r="AA9" s="60" t="b">
        <f ca="1">IFERROR(__xludf.DUMMYFUNCTION("""COMPUTED_VALUE"""),FALSE)</f>
        <v>0</v>
      </c>
      <c r="AB9" s="60" t="b">
        <f ca="1">IFERROR(__xludf.DUMMYFUNCTION("""COMPUTED_VALUE"""),FALSE)</f>
        <v>0</v>
      </c>
      <c r="AC9" s="60" t="b">
        <f ca="1">IFERROR(__xludf.DUMMYFUNCTION("""COMPUTED_VALUE"""),FALSE)</f>
        <v>0</v>
      </c>
      <c r="AD9" s="60" t="b">
        <f ca="1">IFERROR(__xludf.DUMMYFUNCTION("""COMPUTED_VALUE"""),FALSE)</f>
        <v>0</v>
      </c>
      <c r="AE9" s="60" t="b">
        <f ca="1">IFERROR(__xludf.DUMMYFUNCTION("""COMPUTED_VALUE"""),FALSE)</f>
        <v>0</v>
      </c>
      <c r="AF9" s="60" t="b">
        <f ca="1">IFERROR(__xludf.DUMMYFUNCTION("""COMPUTED_VALUE"""),FALSE)</f>
        <v>0</v>
      </c>
      <c r="AG9" s="60" t="b">
        <f ca="1">IFERROR(__xludf.DUMMYFUNCTION("""COMPUTED_VALUE"""),FALSE)</f>
        <v>0</v>
      </c>
      <c r="AH9" s="60" t="b">
        <f ca="1">IFERROR(__xludf.DUMMYFUNCTION("""COMPUTED_VALUE"""),FALSE)</f>
        <v>0</v>
      </c>
    </row>
    <row r="10" spans="1:44" ht="15.75" customHeight="1">
      <c r="A10" s="66" t="str">
        <f ca="1">IFERROR(__xludf.DUMMYFUNCTION("""COMPUTED_VALUE"""),"02.04")</f>
        <v>02.04</v>
      </c>
      <c r="B10" s="60"/>
      <c r="C10" s="60"/>
      <c r="D10" s="60"/>
      <c r="E10" s="60"/>
      <c r="F10" s="60" t="str">
        <f ca="1">IFERROR(__xludf.DUMMYFUNCTION("""COMPUTED_VALUE"""),"...")</f>
        <v>...</v>
      </c>
      <c r="G10" s="60"/>
      <c r="H10" s="60"/>
      <c r="I10" s="60"/>
      <c r="J10" s="60"/>
      <c r="K10" s="60"/>
      <c r="L10" s="60"/>
      <c r="M10" s="60" t="b">
        <f ca="1">IFERROR(__xludf.DUMMYFUNCTION("""COMPUTED_VALUE"""),FALSE)</f>
        <v>0</v>
      </c>
      <c r="N10" s="60" t="b">
        <f ca="1">IFERROR(__xludf.DUMMYFUNCTION("""COMPUTED_VALUE"""),FALSE)</f>
        <v>0</v>
      </c>
      <c r="O10" s="60" t="b">
        <f ca="1">IFERROR(__xludf.DUMMYFUNCTION("""COMPUTED_VALUE"""),FALSE)</f>
        <v>0</v>
      </c>
      <c r="P10" s="60" t="b">
        <f ca="1">IFERROR(__xludf.DUMMYFUNCTION("""COMPUTED_VALUE"""),FALSE)</f>
        <v>0</v>
      </c>
      <c r="Q10" s="60" t="b">
        <f ca="1">IFERROR(__xludf.DUMMYFUNCTION("""COMPUTED_VALUE"""),FALSE)</f>
        <v>0</v>
      </c>
      <c r="R10" s="60" t="b">
        <f ca="1">IFERROR(__xludf.DUMMYFUNCTION("""COMPUTED_VALUE"""),FALSE)</f>
        <v>0</v>
      </c>
      <c r="S10" s="60"/>
      <c r="T10" s="60"/>
      <c r="U10" s="60"/>
      <c r="V10" s="60"/>
      <c r="W10" s="60"/>
      <c r="X10" s="60"/>
      <c r="Y10" s="60"/>
      <c r="Z10" s="60"/>
      <c r="AA10" s="60" t="b">
        <f ca="1">IFERROR(__xludf.DUMMYFUNCTION("""COMPUTED_VALUE"""),FALSE)</f>
        <v>0</v>
      </c>
      <c r="AB10" s="60" t="b">
        <f ca="1">IFERROR(__xludf.DUMMYFUNCTION("""COMPUTED_VALUE"""),FALSE)</f>
        <v>0</v>
      </c>
      <c r="AC10" s="60" t="b">
        <f ca="1">IFERROR(__xludf.DUMMYFUNCTION("""COMPUTED_VALUE"""),FALSE)</f>
        <v>0</v>
      </c>
      <c r="AD10" s="60" t="b">
        <f ca="1">IFERROR(__xludf.DUMMYFUNCTION("""COMPUTED_VALUE"""),FALSE)</f>
        <v>0</v>
      </c>
      <c r="AE10" s="60" t="b">
        <f ca="1">IFERROR(__xludf.DUMMYFUNCTION("""COMPUTED_VALUE"""),FALSE)</f>
        <v>0</v>
      </c>
      <c r="AF10" s="60" t="b">
        <f ca="1">IFERROR(__xludf.DUMMYFUNCTION("""COMPUTED_VALUE"""),FALSE)</f>
        <v>0</v>
      </c>
      <c r="AG10" s="60" t="b">
        <f ca="1">IFERROR(__xludf.DUMMYFUNCTION("""COMPUTED_VALUE"""),FALSE)</f>
        <v>0</v>
      </c>
      <c r="AH10" s="60" t="b">
        <f ca="1">IFERROR(__xludf.DUMMYFUNCTION("""COMPUTED_VALUE"""),FALSE)</f>
        <v>0</v>
      </c>
    </row>
    <row r="11" spans="1:44" ht="15.75" customHeight="1">
      <c r="A11" s="66" t="str">
        <f ca="1">IFERROR(__xludf.DUMMYFUNCTION("""COMPUTED_VALUE"""),"02.05")</f>
        <v>02.05</v>
      </c>
      <c r="B11" s="60"/>
      <c r="C11" s="60"/>
      <c r="D11" s="60"/>
      <c r="E11" s="60"/>
      <c r="F11" s="60" t="str">
        <f ca="1">IFERROR(__xludf.DUMMYFUNCTION("""COMPUTED_VALUE"""),"...")</f>
        <v>...</v>
      </c>
      <c r="G11" s="60"/>
      <c r="H11" s="60"/>
      <c r="I11" s="60"/>
      <c r="J11" s="60"/>
      <c r="K11" s="60"/>
      <c r="L11" s="60"/>
      <c r="M11" s="60" t="b">
        <f ca="1">IFERROR(__xludf.DUMMYFUNCTION("""COMPUTED_VALUE"""),FALSE)</f>
        <v>0</v>
      </c>
      <c r="N11" s="60" t="b">
        <f ca="1">IFERROR(__xludf.DUMMYFUNCTION("""COMPUTED_VALUE"""),FALSE)</f>
        <v>0</v>
      </c>
      <c r="O11" s="60" t="b">
        <f ca="1">IFERROR(__xludf.DUMMYFUNCTION("""COMPUTED_VALUE"""),FALSE)</f>
        <v>0</v>
      </c>
      <c r="P11" s="60" t="b">
        <f ca="1">IFERROR(__xludf.DUMMYFUNCTION("""COMPUTED_VALUE"""),FALSE)</f>
        <v>0</v>
      </c>
      <c r="Q11" s="60" t="b">
        <f ca="1">IFERROR(__xludf.DUMMYFUNCTION("""COMPUTED_VALUE"""),FALSE)</f>
        <v>0</v>
      </c>
      <c r="R11" s="60" t="b">
        <f ca="1">IFERROR(__xludf.DUMMYFUNCTION("""COMPUTED_VALUE"""),FALSE)</f>
        <v>0</v>
      </c>
      <c r="S11" s="60"/>
      <c r="T11" s="60"/>
      <c r="U11" s="60"/>
      <c r="V11" s="60"/>
      <c r="W11" s="60"/>
      <c r="X11" s="60"/>
      <c r="Y11" s="60"/>
      <c r="Z11" s="60"/>
      <c r="AA11" s="60" t="b">
        <f ca="1">IFERROR(__xludf.DUMMYFUNCTION("""COMPUTED_VALUE"""),FALSE)</f>
        <v>0</v>
      </c>
      <c r="AB11" s="60" t="b">
        <f ca="1">IFERROR(__xludf.DUMMYFUNCTION("""COMPUTED_VALUE"""),FALSE)</f>
        <v>0</v>
      </c>
      <c r="AC11" s="60" t="b">
        <f ca="1">IFERROR(__xludf.DUMMYFUNCTION("""COMPUTED_VALUE"""),FALSE)</f>
        <v>0</v>
      </c>
      <c r="AD11" s="60" t="b">
        <f ca="1">IFERROR(__xludf.DUMMYFUNCTION("""COMPUTED_VALUE"""),FALSE)</f>
        <v>0</v>
      </c>
      <c r="AE11" s="60" t="b">
        <f ca="1">IFERROR(__xludf.DUMMYFUNCTION("""COMPUTED_VALUE"""),FALSE)</f>
        <v>0</v>
      </c>
      <c r="AF11" s="60" t="b">
        <f ca="1">IFERROR(__xludf.DUMMYFUNCTION("""COMPUTED_VALUE"""),FALSE)</f>
        <v>0</v>
      </c>
      <c r="AG11" s="60" t="b">
        <f ca="1">IFERROR(__xludf.DUMMYFUNCTION("""COMPUTED_VALUE"""),FALSE)</f>
        <v>0</v>
      </c>
      <c r="AH11" s="60" t="b">
        <f ca="1">IFERROR(__xludf.DUMMYFUNCTION("""COMPUTED_VALUE"""),FALSE)</f>
        <v>0</v>
      </c>
    </row>
    <row r="12" spans="1:44" ht="15.75" customHeight="1">
      <c r="A12" s="66" t="str">
        <f ca="1">IFERROR(__xludf.DUMMYFUNCTION("""COMPUTED_VALUE"""),"03.01")</f>
        <v>03.01</v>
      </c>
      <c r="B12" s="60"/>
      <c r="C12" s="60"/>
      <c r="D12" s="60"/>
      <c r="E12" s="60"/>
      <c r="F12" s="60" t="str">
        <f ca="1">IFERROR(__xludf.DUMMYFUNCTION("""COMPUTED_VALUE"""),"...")</f>
        <v>...</v>
      </c>
      <c r="G12" s="60"/>
      <c r="H12" s="60"/>
      <c r="I12" s="60"/>
      <c r="J12" s="60"/>
      <c r="K12" s="60"/>
      <c r="L12" s="60"/>
      <c r="M12" s="60" t="b">
        <f ca="1">IFERROR(__xludf.DUMMYFUNCTION("""COMPUTED_VALUE"""),FALSE)</f>
        <v>0</v>
      </c>
      <c r="N12" s="60" t="b">
        <f ca="1">IFERROR(__xludf.DUMMYFUNCTION("""COMPUTED_VALUE"""),FALSE)</f>
        <v>0</v>
      </c>
      <c r="O12" s="60" t="b">
        <f ca="1">IFERROR(__xludf.DUMMYFUNCTION("""COMPUTED_VALUE"""),FALSE)</f>
        <v>0</v>
      </c>
      <c r="P12" s="60" t="b">
        <f ca="1">IFERROR(__xludf.DUMMYFUNCTION("""COMPUTED_VALUE"""),FALSE)</f>
        <v>0</v>
      </c>
      <c r="Q12" s="60" t="b">
        <f ca="1">IFERROR(__xludf.DUMMYFUNCTION("""COMPUTED_VALUE"""),FALSE)</f>
        <v>0</v>
      </c>
      <c r="R12" s="60" t="b">
        <f ca="1">IFERROR(__xludf.DUMMYFUNCTION("""COMPUTED_VALUE"""),FALSE)</f>
        <v>0</v>
      </c>
      <c r="S12" s="60"/>
      <c r="T12" s="60"/>
      <c r="U12" s="60"/>
      <c r="V12" s="60"/>
      <c r="W12" s="60"/>
      <c r="X12" s="60"/>
      <c r="Y12" s="60"/>
      <c r="Z12" s="60"/>
      <c r="AA12" s="60" t="b">
        <f ca="1">IFERROR(__xludf.DUMMYFUNCTION("""COMPUTED_VALUE"""),FALSE)</f>
        <v>0</v>
      </c>
      <c r="AB12" s="60" t="b">
        <f ca="1">IFERROR(__xludf.DUMMYFUNCTION("""COMPUTED_VALUE"""),FALSE)</f>
        <v>0</v>
      </c>
      <c r="AC12" s="60" t="b">
        <f ca="1">IFERROR(__xludf.DUMMYFUNCTION("""COMPUTED_VALUE"""),FALSE)</f>
        <v>0</v>
      </c>
      <c r="AD12" s="60" t="b">
        <f ca="1">IFERROR(__xludf.DUMMYFUNCTION("""COMPUTED_VALUE"""),FALSE)</f>
        <v>0</v>
      </c>
      <c r="AE12" s="60" t="b">
        <f ca="1">IFERROR(__xludf.DUMMYFUNCTION("""COMPUTED_VALUE"""),FALSE)</f>
        <v>0</v>
      </c>
      <c r="AF12" s="60" t="b">
        <f ca="1">IFERROR(__xludf.DUMMYFUNCTION("""COMPUTED_VALUE"""),FALSE)</f>
        <v>0</v>
      </c>
      <c r="AG12" s="60" t="b">
        <f ca="1">IFERROR(__xludf.DUMMYFUNCTION("""COMPUTED_VALUE"""),FALSE)</f>
        <v>0</v>
      </c>
      <c r="AH12" s="60" t="b">
        <f ca="1">IFERROR(__xludf.DUMMYFUNCTION("""COMPUTED_VALUE"""),FALSE)</f>
        <v>0</v>
      </c>
    </row>
    <row r="13" spans="1:44" ht="15.75" customHeight="1">
      <c r="A13" s="66" t="str">
        <f ca="1">IFERROR(__xludf.DUMMYFUNCTION("""COMPUTED_VALUE"""),"03.02")</f>
        <v>03.02</v>
      </c>
      <c r="B13" s="60"/>
      <c r="C13" s="60"/>
      <c r="D13" s="60"/>
      <c r="E13" s="60"/>
      <c r="F13" s="60" t="str">
        <f ca="1">IFERROR(__xludf.DUMMYFUNCTION("""COMPUTED_VALUE"""),"...")</f>
        <v>...</v>
      </c>
      <c r="G13" s="60"/>
      <c r="H13" s="60"/>
      <c r="I13" s="60"/>
      <c r="J13" s="60"/>
      <c r="K13" s="60"/>
      <c r="L13" s="60"/>
      <c r="M13" s="60" t="b">
        <f ca="1">IFERROR(__xludf.DUMMYFUNCTION("""COMPUTED_VALUE"""),FALSE)</f>
        <v>0</v>
      </c>
      <c r="N13" s="60" t="b">
        <f ca="1">IFERROR(__xludf.DUMMYFUNCTION("""COMPUTED_VALUE"""),FALSE)</f>
        <v>0</v>
      </c>
      <c r="O13" s="60" t="b">
        <f ca="1">IFERROR(__xludf.DUMMYFUNCTION("""COMPUTED_VALUE"""),FALSE)</f>
        <v>0</v>
      </c>
      <c r="P13" s="60" t="b">
        <f ca="1">IFERROR(__xludf.DUMMYFUNCTION("""COMPUTED_VALUE"""),FALSE)</f>
        <v>0</v>
      </c>
      <c r="Q13" s="60" t="b">
        <f ca="1">IFERROR(__xludf.DUMMYFUNCTION("""COMPUTED_VALUE"""),FALSE)</f>
        <v>0</v>
      </c>
      <c r="R13" s="60" t="b">
        <f ca="1">IFERROR(__xludf.DUMMYFUNCTION("""COMPUTED_VALUE"""),FALSE)</f>
        <v>0</v>
      </c>
      <c r="S13" s="60"/>
      <c r="T13" s="60"/>
      <c r="U13" s="60"/>
      <c r="V13" s="60"/>
      <c r="W13" s="60"/>
      <c r="X13" s="60"/>
      <c r="Y13" s="60"/>
      <c r="Z13" s="60"/>
      <c r="AA13" s="60" t="b">
        <f ca="1">IFERROR(__xludf.DUMMYFUNCTION("""COMPUTED_VALUE"""),FALSE)</f>
        <v>0</v>
      </c>
      <c r="AB13" s="60" t="b">
        <f ca="1">IFERROR(__xludf.DUMMYFUNCTION("""COMPUTED_VALUE"""),FALSE)</f>
        <v>0</v>
      </c>
      <c r="AC13" s="60" t="b">
        <f ca="1">IFERROR(__xludf.DUMMYFUNCTION("""COMPUTED_VALUE"""),FALSE)</f>
        <v>0</v>
      </c>
      <c r="AD13" s="60" t="b">
        <f ca="1">IFERROR(__xludf.DUMMYFUNCTION("""COMPUTED_VALUE"""),FALSE)</f>
        <v>0</v>
      </c>
      <c r="AE13" s="60" t="b">
        <f ca="1">IFERROR(__xludf.DUMMYFUNCTION("""COMPUTED_VALUE"""),FALSE)</f>
        <v>0</v>
      </c>
      <c r="AF13" s="60" t="b">
        <f ca="1">IFERROR(__xludf.DUMMYFUNCTION("""COMPUTED_VALUE"""),FALSE)</f>
        <v>0</v>
      </c>
      <c r="AG13" s="60" t="b">
        <f ca="1">IFERROR(__xludf.DUMMYFUNCTION("""COMPUTED_VALUE"""),FALSE)</f>
        <v>0</v>
      </c>
      <c r="AH13" s="60" t="b">
        <f ca="1">IFERROR(__xludf.DUMMYFUNCTION("""COMPUTED_VALUE"""),FALSE)</f>
        <v>0</v>
      </c>
    </row>
    <row r="14" spans="1:44" ht="15.75" customHeight="1">
      <c r="A14" s="66" t="str">
        <f ca="1">IFERROR(__xludf.DUMMYFUNCTION("""COMPUTED_VALUE"""),"03.03")</f>
        <v>03.03</v>
      </c>
      <c r="B14" s="60"/>
      <c r="C14" s="60"/>
      <c r="D14" s="60"/>
      <c r="E14" s="60"/>
      <c r="F14" s="60" t="str">
        <f ca="1">IFERROR(__xludf.DUMMYFUNCTION("""COMPUTED_VALUE"""),"...")</f>
        <v>...</v>
      </c>
      <c r="G14" s="60"/>
      <c r="H14" s="60"/>
      <c r="I14" s="60"/>
      <c r="J14" s="60"/>
      <c r="K14" s="60"/>
      <c r="L14" s="60"/>
      <c r="M14" s="60" t="b">
        <f ca="1">IFERROR(__xludf.DUMMYFUNCTION("""COMPUTED_VALUE"""),FALSE)</f>
        <v>0</v>
      </c>
      <c r="N14" s="60" t="b">
        <f ca="1">IFERROR(__xludf.DUMMYFUNCTION("""COMPUTED_VALUE"""),FALSE)</f>
        <v>0</v>
      </c>
      <c r="O14" s="60" t="b">
        <f ca="1">IFERROR(__xludf.DUMMYFUNCTION("""COMPUTED_VALUE"""),FALSE)</f>
        <v>0</v>
      </c>
      <c r="P14" s="60" t="b">
        <f ca="1">IFERROR(__xludf.DUMMYFUNCTION("""COMPUTED_VALUE"""),FALSE)</f>
        <v>0</v>
      </c>
      <c r="Q14" s="60" t="b">
        <f ca="1">IFERROR(__xludf.DUMMYFUNCTION("""COMPUTED_VALUE"""),FALSE)</f>
        <v>0</v>
      </c>
      <c r="R14" s="60" t="b">
        <f ca="1">IFERROR(__xludf.DUMMYFUNCTION("""COMPUTED_VALUE"""),FALSE)</f>
        <v>0</v>
      </c>
      <c r="S14" s="60"/>
      <c r="T14" s="60"/>
      <c r="U14" s="60"/>
      <c r="V14" s="60"/>
      <c r="W14" s="60"/>
      <c r="X14" s="60"/>
      <c r="Y14" s="60"/>
      <c r="Z14" s="60"/>
      <c r="AA14" s="60" t="b">
        <f ca="1">IFERROR(__xludf.DUMMYFUNCTION("""COMPUTED_VALUE"""),FALSE)</f>
        <v>0</v>
      </c>
      <c r="AB14" s="60" t="b">
        <f ca="1">IFERROR(__xludf.DUMMYFUNCTION("""COMPUTED_VALUE"""),FALSE)</f>
        <v>0</v>
      </c>
      <c r="AC14" s="60" t="b">
        <f ca="1">IFERROR(__xludf.DUMMYFUNCTION("""COMPUTED_VALUE"""),FALSE)</f>
        <v>0</v>
      </c>
      <c r="AD14" s="60" t="b">
        <f ca="1">IFERROR(__xludf.DUMMYFUNCTION("""COMPUTED_VALUE"""),FALSE)</f>
        <v>0</v>
      </c>
      <c r="AE14" s="60" t="b">
        <f ca="1">IFERROR(__xludf.DUMMYFUNCTION("""COMPUTED_VALUE"""),FALSE)</f>
        <v>0</v>
      </c>
      <c r="AF14" s="60" t="b">
        <f ca="1">IFERROR(__xludf.DUMMYFUNCTION("""COMPUTED_VALUE"""),FALSE)</f>
        <v>0</v>
      </c>
      <c r="AG14" s="60" t="b">
        <f ca="1">IFERROR(__xludf.DUMMYFUNCTION("""COMPUTED_VALUE"""),FALSE)</f>
        <v>0</v>
      </c>
      <c r="AH14" s="60" t="b">
        <f ca="1">IFERROR(__xludf.DUMMYFUNCTION("""COMPUTED_VALUE"""),FALSE)</f>
        <v>0</v>
      </c>
    </row>
    <row r="15" spans="1:44" ht="15.75" customHeight="1">
      <c r="A15" s="66" t="str">
        <f ca="1">IFERROR(__xludf.DUMMYFUNCTION("""COMPUTED_VALUE"""),"03.04")</f>
        <v>03.04</v>
      </c>
      <c r="B15" s="60"/>
      <c r="C15" s="60"/>
      <c r="D15" s="60"/>
      <c r="E15" s="60"/>
      <c r="F15" s="60" t="str">
        <f ca="1">IFERROR(__xludf.DUMMYFUNCTION("""COMPUTED_VALUE"""),"...")</f>
        <v>...</v>
      </c>
      <c r="G15" s="60"/>
      <c r="H15" s="60"/>
      <c r="I15" s="60"/>
      <c r="J15" s="60"/>
      <c r="K15" s="60"/>
      <c r="L15" s="60"/>
      <c r="M15" s="60" t="b">
        <f ca="1">IFERROR(__xludf.DUMMYFUNCTION("""COMPUTED_VALUE"""),FALSE)</f>
        <v>0</v>
      </c>
      <c r="N15" s="60" t="b">
        <f ca="1">IFERROR(__xludf.DUMMYFUNCTION("""COMPUTED_VALUE"""),FALSE)</f>
        <v>0</v>
      </c>
      <c r="O15" s="60" t="b">
        <f ca="1">IFERROR(__xludf.DUMMYFUNCTION("""COMPUTED_VALUE"""),FALSE)</f>
        <v>0</v>
      </c>
      <c r="P15" s="60" t="b">
        <f ca="1">IFERROR(__xludf.DUMMYFUNCTION("""COMPUTED_VALUE"""),FALSE)</f>
        <v>0</v>
      </c>
      <c r="Q15" s="60" t="b">
        <f ca="1">IFERROR(__xludf.DUMMYFUNCTION("""COMPUTED_VALUE"""),FALSE)</f>
        <v>0</v>
      </c>
      <c r="R15" s="60" t="b">
        <f ca="1">IFERROR(__xludf.DUMMYFUNCTION("""COMPUTED_VALUE"""),FALSE)</f>
        <v>0</v>
      </c>
      <c r="S15" s="60"/>
      <c r="T15" s="60"/>
      <c r="U15" s="60"/>
      <c r="V15" s="60"/>
      <c r="W15" s="60"/>
      <c r="X15" s="60"/>
      <c r="Y15" s="60"/>
      <c r="Z15" s="60"/>
      <c r="AA15" s="60" t="b">
        <f ca="1">IFERROR(__xludf.DUMMYFUNCTION("""COMPUTED_VALUE"""),FALSE)</f>
        <v>0</v>
      </c>
      <c r="AB15" s="60" t="b">
        <f ca="1">IFERROR(__xludf.DUMMYFUNCTION("""COMPUTED_VALUE"""),FALSE)</f>
        <v>0</v>
      </c>
      <c r="AC15" s="60" t="b">
        <f ca="1">IFERROR(__xludf.DUMMYFUNCTION("""COMPUTED_VALUE"""),FALSE)</f>
        <v>0</v>
      </c>
      <c r="AD15" s="60" t="b">
        <f ca="1">IFERROR(__xludf.DUMMYFUNCTION("""COMPUTED_VALUE"""),FALSE)</f>
        <v>0</v>
      </c>
      <c r="AE15" s="60" t="b">
        <f ca="1">IFERROR(__xludf.DUMMYFUNCTION("""COMPUTED_VALUE"""),FALSE)</f>
        <v>0</v>
      </c>
      <c r="AF15" s="60" t="b">
        <f ca="1">IFERROR(__xludf.DUMMYFUNCTION("""COMPUTED_VALUE"""),FALSE)</f>
        <v>0</v>
      </c>
      <c r="AG15" s="60" t="b">
        <f ca="1">IFERROR(__xludf.DUMMYFUNCTION("""COMPUTED_VALUE"""),FALSE)</f>
        <v>0</v>
      </c>
      <c r="AH15" s="60" t="b">
        <f ca="1">IFERROR(__xludf.DUMMYFUNCTION("""COMPUTED_VALUE"""),FALSE)</f>
        <v>0</v>
      </c>
    </row>
    <row r="16" spans="1:44" ht="15.75" customHeight="1">
      <c r="A16" s="66" t="str">
        <f ca="1">IFERROR(__xludf.DUMMYFUNCTION("""COMPUTED_VALUE"""),"03.05")</f>
        <v>03.05</v>
      </c>
      <c r="B16" s="60"/>
      <c r="C16" s="60"/>
      <c r="D16" s="60"/>
      <c r="E16" s="60"/>
      <c r="F16" s="60" t="str">
        <f ca="1">IFERROR(__xludf.DUMMYFUNCTION("""COMPUTED_VALUE"""),"...")</f>
        <v>...</v>
      </c>
      <c r="G16" s="60"/>
      <c r="H16" s="60"/>
      <c r="I16" s="60"/>
      <c r="J16" s="60"/>
      <c r="K16" s="60"/>
      <c r="L16" s="60"/>
      <c r="M16" s="60" t="b">
        <f ca="1">IFERROR(__xludf.DUMMYFUNCTION("""COMPUTED_VALUE"""),FALSE)</f>
        <v>0</v>
      </c>
      <c r="N16" s="60" t="b">
        <f ca="1">IFERROR(__xludf.DUMMYFUNCTION("""COMPUTED_VALUE"""),FALSE)</f>
        <v>0</v>
      </c>
      <c r="O16" s="60" t="b">
        <f ca="1">IFERROR(__xludf.DUMMYFUNCTION("""COMPUTED_VALUE"""),FALSE)</f>
        <v>0</v>
      </c>
      <c r="P16" s="60" t="b">
        <f ca="1">IFERROR(__xludf.DUMMYFUNCTION("""COMPUTED_VALUE"""),FALSE)</f>
        <v>0</v>
      </c>
      <c r="Q16" s="60" t="b">
        <f ca="1">IFERROR(__xludf.DUMMYFUNCTION("""COMPUTED_VALUE"""),FALSE)</f>
        <v>0</v>
      </c>
      <c r="R16" s="60" t="b">
        <f ca="1">IFERROR(__xludf.DUMMYFUNCTION("""COMPUTED_VALUE"""),FALSE)</f>
        <v>0</v>
      </c>
      <c r="S16" s="60"/>
      <c r="T16" s="60"/>
      <c r="U16" s="60"/>
      <c r="V16" s="60"/>
      <c r="W16" s="60"/>
      <c r="X16" s="60"/>
      <c r="Y16" s="60"/>
      <c r="Z16" s="60"/>
      <c r="AA16" s="60" t="b">
        <f ca="1">IFERROR(__xludf.DUMMYFUNCTION("""COMPUTED_VALUE"""),FALSE)</f>
        <v>0</v>
      </c>
      <c r="AB16" s="60" t="b">
        <f ca="1">IFERROR(__xludf.DUMMYFUNCTION("""COMPUTED_VALUE"""),FALSE)</f>
        <v>0</v>
      </c>
      <c r="AC16" s="60" t="b">
        <f ca="1">IFERROR(__xludf.DUMMYFUNCTION("""COMPUTED_VALUE"""),FALSE)</f>
        <v>0</v>
      </c>
      <c r="AD16" s="60" t="b">
        <f ca="1">IFERROR(__xludf.DUMMYFUNCTION("""COMPUTED_VALUE"""),FALSE)</f>
        <v>0</v>
      </c>
      <c r="AE16" s="60" t="b">
        <f ca="1">IFERROR(__xludf.DUMMYFUNCTION("""COMPUTED_VALUE"""),FALSE)</f>
        <v>0</v>
      </c>
      <c r="AF16" s="60" t="b">
        <f ca="1">IFERROR(__xludf.DUMMYFUNCTION("""COMPUTED_VALUE"""),FALSE)</f>
        <v>0</v>
      </c>
      <c r="AG16" s="60" t="b">
        <f ca="1">IFERROR(__xludf.DUMMYFUNCTION("""COMPUTED_VALUE"""),FALSE)</f>
        <v>0</v>
      </c>
      <c r="AH16" s="60" t="b">
        <f ca="1">IFERROR(__xludf.DUMMYFUNCTION("""COMPUTED_VALUE"""),FALSE)</f>
        <v>0</v>
      </c>
    </row>
    <row r="17" spans="1:34" ht="15.75" customHeight="1">
      <c r="A17" s="66" t="str">
        <f ca="1">IFERROR(__xludf.DUMMYFUNCTION("""COMPUTED_VALUE"""),"04.01")</f>
        <v>04.01</v>
      </c>
      <c r="B17" s="60"/>
      <c r="C17" s="60"/>
      <c r="D17" s="60"/>
      <c r="E17" s="60"/>
      <c r="F17" s="60" t="str">
        <f ca="1">IFERROR(__xludf.DUMMYFUNCTION("""COMPUTED_VALUE"""),"...")</f>
        <v>...</v>
      </c>
      <c r="G17" s="60"/>
      <c r="H17" s="60"/>
      <c r="I17" s="60"/>
      <c r="J17" s="60"/>
      <c r="K17" s="60"/>
      <c r="L17" s="60"/>
      <c r="M17" s="60" t="b">
        <f ca="1">IFERROR(__xludf.DUMMYFUNCTION("""COMPUTED_VALUE"""),FALSE)</f>
        <v>0</v>
      </c>
      <c r="N17" s="60" t="b">
        <f ca="1">IFERROR(__xludf.DUMMYFUNCTION("""COMPUTED_VALUE"""),FALSE)</f>
        <v>0</v>
      </c>
      <c r="O17" s="60" t="b">
        <f ca="1">IFERROR(__xludf.DUMMYFUNCTION("""COMPUTED_VALUE"""),FALSE)</f>
        <v>0</v>
      </c>
      <c r="P17" s="60" t="b">
        <f ca="1">IFERROR(__xludf.DUMMYFUNCTION("""COMPUTED_VALUE"""),FALSE)</f>
        <v>0</v>
      </c>
      <c r="Q17" s="60" t="b">
        <f ca="1">IFERROR(__xludf.DUMMYFUNCTION("""COMPUTED_VALUE"""),FALSE)</f>
        <v>0</v>
      </c>
      <c r="R17" s="60" t="b">
        <f ca="1">IFERROR(__xludf.DUMMYFUNCTION("""COMPUTED_VALUE"""),FALSE)</f>
        <v>0</v>
      </c>
      <c r="S17" s="60"/>
      <c r="T17" s="60"/>
      <c r="U17" s="60"/>
      <c r="V17" s="60"/>
      <c r="W17" s="60"/>
      <c r="X17" s="60"/>
      <c r="Y17" s="60"/>
      <c r="Z17" s="60"/>
      <c r="AA17" s="60" t="b">
        <f ca="1">IFERROR(__xludf.DUMMYFUNCTION("""COMPUTED_VALUE"""),FALSE)</f>
        <v>0</v>
      </c>
      <c r="AB17" s="60" t="b">
        <f ca="1">IFERROR(__xludf.DUMMYFUNCTION("""COMPUTED_VALUE"""),FALSE)</f>
        <v>0</v>
      </c>
      <c r="AC17" s="60" t="b">
        <f ca="1">IFERROR(__xludf.DUMMYFUNCTION("""COMPUTED_VALUE"""),FALSE)</f>
        <v>0</v>
      </c>
      <c r="AD17" s="60" t="b">
        <f ca="1">IFERROR(__xludf.DUMMYFUNCTION("""COMPUTED_VALUE"""),FALSE)</f>
        <v>0</v>
      </c>
      <c r="AE17" s="60" t="b">
        <f ca="1">IFERROR(__xludf.DUMMYFUNCTION("""COMPUTED_VALUE"""),FALSE)</f>
        <v>0</v>
      </c>
      <c r="AF17" s="60" t="b">
        <f ca="1">IFERROR(__xludf.DUMMYFUNCTION("""COMPUTED_VALUE"""),FALSE)</f>
        <v>0</v>
      </c>
      <c r="AG17" s="60" t="b">
        <f ca="1">IFERROR(__xludf.DUMMYFUNCTION("""COMPUTED_VALUE"""),FALSE)</f>
        <v>0</v>
      </c>
      <c r="AH17" s="60" t="b">
        <f ca="1">IFERROR(__xludf.DUMMYFUNCTION("""COMPUTED_VALUE"""),FALSE)</f>
        <v>0</v>
      </c>
    </row>
    <row r="18" spans="1:34" ht="15.75" customHeight="1">
      <c r="A18" s="66" t="str">
        <f ca="1">IFERROR(__xludf.DUMMYFUNCTION("""COMPUTED_VALUE"""),"04.02")</f>
        <v>04.02</v>
      </c>
      <c r="B18" s="60"/>
      <c r="C18" s="60"/>
      <c r="D18" s="60"/>
      <c r="E18" s="60"/>
      <c r="F18" s="60" t="str">
        <f ca="1">IFERROR(__xludf.DUMMYFUNCTION("""COMPUTED_VALUE"""),"...")</f>
        <v>...</v>
      </c>
      <c r="G18" s="60"/>
      <c r="H18" s="60"/>
      <c r="I18" s="60"/>
      <c r="J18" s="60"/>
      <c r="K18" s="60"/>
      <c r="L18" s="60"/>
      <c r="M18" s="60" t="b">
        <f ca="1">IFERROR(__xludf.DUMMYFUNCTION("""COMPUTED_VALUE"""),FALSE)</f>
        <v>0</v>
      </c>
      <c r="N18" s="60" t="b">
        <f ca="1">IFERROR(__xludf.DUMMYFUNCTION("""COMPUTED_VALUE"""),FALSE)</f>
        <v>0</v>
      </c>
      <c r="O18" s="60" t="b">
        <f ca="1">IFERROR(__xludf.DUMMYFUNCTION("""COMPUTED_VALUE"""),FALSE)</f>
        <v>0</v>
      </c>
      <c r="P18" s="60" t="b">
        <f ca="1">IFERROR(__xludf.DUMMYFUNCTION("""COMPUTED_VALUE"""),FALSE)</f>
        <v>0</v>
      </c>
      <c r="Q18" s="60" t="b">
        <f ca="1">IFERROR(__xludf.DUMMYFUNCTION("""COMPUTED_VALUE"""),FALSE)</f>
        <v>0</v>
      </c>
      <c r="R18" s="60" t="b">
        <f ca="1">IFERROR(__xludf.DUMMYFUNCTION("""COMPUTED_VALUE"""),FALSE)</f>
        <v>0</v>
      </c>
      <c r="S18" s="60"/>
      <c r="T18" s="60"/>
      <c r="U18" s="60"/>
      <c r="V18" s="60"/>
      <c r="W18" s="60"/>
      <c r="X18" s="60"/>
      <c r="Y18" s="60"/>
      <c r="Z18" s="60"/>
      <c r="AA18" s="60" t="b">
        <f ca="1">IFERROR(__xludf.DUMMYFUNCTION("""COMPUTED_VALUE"""),FALSE)</f>
        <v>0</v>
      </c>
      <c r="AB18" s="60" t="b">
        <f ca="1">IFERROR(__xludf.DUMMYFUNCTION("""COMPUTED_VALUE"""),FALSE)</f>
        <v>0</v>
      </c>
      <c r="AC18" s="60" t="b">
        <f ca="1">IFERROR(__xludf.DUMMYFUNCTION("""COMPUTED_VALUE"""),FALSE)</f>
        <v>0</v>
      </c>
      <c r="AD18" s="60" t="b">
        <f ca="1">IFERROR(__xludf.DUMMYFUNCTION("""COMPUTED_VALUE"""),FALSE)</f>
        <v>0</v>
      </c>
      <c r="AE18" s="60" t="b">
        <f ca="1">IFERROR(__xludf.DUMMYFUNCTION("""COMPUTED_VALUE"""),FALSE)</f>
        <v>0</v>
      </c>
      <c r="AF18" s="60" t="b">
        <f ca="1">IFERROR(__xludf.DUMMYFUNCTION("""COMPUTED_VALUE"""),FALSE)</f>
        <v>0</v>
      </c>
      <c r="AG18" s="60" t="b">
        <f ca="1">IFERROR(__xludf.DUMMYFUNCTION("""COMPUTED_VALUE"""),FALSE)</f>
        <v>0</v>
      </c>
      <c r="AH18" s="60" t="b">
        <f ca="1">IFERROR(__xludf.DUMMYFUNCTION("""COMPUTED_VALUE"""),FALSE)</f>
        <v>0</v>
      </c>
    </row>
    <row r="19" spans="1:34" ht="15.75" customHeight="1">
      <c r="A19" s="66" t="str">
        <f ca="1">IFERROR(__xludf.DUMMYFUNCTION("""COMPUTED_VALUE"""),"04.03")</f>
        <v>04.03</v>
      </c>
      <c r="B19" s="60"/>
      <c r="C19" s="60"/>
      <c r="D19" s="60"/>
      <c r="E19" s="60"/>
      <c r="F19" s="60" t="str">
        <f ca="1">IFERROR(__xludf.DUMMYFUNCTION("""COMPUTED_VALUE"""),"...")</f>
        <v>...</v>
      </c>
      <c r="G19" s="60"/>
      <c r="H19" s="60"/>
      <c r="I19" s="60"/>
      <c r="J19" s="60"/>
      <c r="K19" s="60"/>
      <c r="L19" s="60"/>
      <c r="M19" s="60" t="b">
        <f ca="1">IFERROR(__xludf.DUMMYFUNCTION("""COMPUTED_VALUE"""),FALSE)</f>
        <v>0</v>
      </c>
      <c r="N19" s="60" t="b">
        <f ca="1">IFERROR(__xludf.DUMMYFUNCTION("""COMPUTED_VALUE"""),FALSE)</f>
        <v>0</v>
      </c>
      <c r="O19" s="60" t="b">
        <f ca="1">IFERROR(__xludf.DUMMYFUNCTION("""COMPUTED_VALUE"""),FALSE)</f>
        <v>0</v>
      </c>
      <c r="P19" s="60" t="b">
        <f ca="1">IFERROR(__xludf.DUMMYFUNCTION("""COMPUTED_VALUE"""),FALSE)</f>
        <v>0</v>
      </c>
      <c r="Q19" s="60" t="b">
        <f ca="1">IFERROR(__xludf.DUMMYFUNCTION("""COMPUTED_VALUE"""),FALSE)</f>
        <v>0</v>
      </c>
      <c r="R19" s="60" t="b">
        <f ca="1">IFERROR(__xludf.DUMMYFUNCTION("""COMPUTED_VALUE"""),FALSE)</f>
        <v>0</v>
      </c>
      <c r="S19" s="60"/>
      <c r="T19" s="60"/>
      <c r="U19" s="60"/>
      <c r="V19" s="60"/>
      <c r="W19" s="60"/>
      <c r="X19" s="60"/>
      <c r="Y19" s="60"/>
      <c r="Z19" s="60"/>
      <c r="AA19" s="60" t="b">
        <f ca="1">IFERROR(__xludf.DUMMYFUNCTION("""COMPUTED_VALUE"""),FALSE)</f>
        <v>0</v>
      </c>
      <c r="AB19" s="60" t="b">
        <f ca="1">IFERROR(__xludf.DUMMYFUNCTION("""COMPUTED_VALUE"""),FALSE)</f>
        <v>0</v>
      </c>
      <c r="AC19" s="60" t="b">
        <f ca="1">IFERROR(__xludf.DUMMYFUNCTION("""COMPUTED_VALUE"""),FALSE)</f>
        <v>0</v>
      </c>
      <c r="AD19" s="60" t="b">
        <f ca="1">IFERROR(__xludf.DUMMYFUNCTION("""COMPUTED_VALUE"""),FALSE)</f>
        <v>0</v>
      </c>
      <c r="AE19" s="60" t="b">
        <f ca="1">IFERROR(__xludf.DUMMYFUNCTION("""COMPUTED_VALUE"""),FALSE)</f>
        <v>0</v>
      </c>
      <c r="AF19" s="60" t="b">
        <f ca="1">IFERROR(__xludf.DUMMYFUNCTION("""COMPUTED_VALUE"""),FALSE)</f>
        <v>0</v>
      </c>
      <c r="AG19" s="60" t="b">
        <f ca="1">IFERROR(__xludf.DUMMYFUNCTION("""COMPUTED_VALUE"""),FALSE)</f>
        <v>0</v>
      </c>
      <c r="AH19" s="60" t="b">
        <f ca="1">IFERROR(__xludf.DUMMYFUNCTION("""COMPUTED_VALUE"""),FALSE)</f>
        <v>0</v>
      </c>
    </row>
    <row r="20" spans="1:34" ht="15.75" customHeight="1">
      <c r="A20" s="66" t="str">
        <f ca="1">IFERROR(__xludf.DUMMYFUNCTION("""COMPUTED_VALUE"""),"04.04")</f>
        <v>04.04</v>
      </c>
      <c r="B20" s="60"/>
      <c r="C20" s="60"/>
      <c r="D20" s="60"/>
      <c r="E20" s="60"/>
      <c r="F20" s="60" t="str">
        <f ca="1">IFERROR(__xludf.DUMMYFUNCTION("""COMPUTED_VALUE"""),"...")</f>
        <v>...</v>
      </c>
      <c r="G20" s="60"/>
      <c r="H20" s="60"/>
      <c r="I20" s="60"/>
      <c r="J20" s="60"/>
      <c r="K20" s="60"/>
      <c r="L20" s="60"/>
      <c r="M20" s="60" t="b">
        <f ca="1">IFERROR(__xludf.DUMMYFUNCTION("""COMPUTED_VALUE"""),FALSE)</f>
        <v>0</v>
      </c>
      <c r="N20" s="60" t="b">
        <f ca="1">IFERROR(__xludf.DUMMYFUNCTION("""COMPUTED_VALUE"""),FALSE)</f>
        <v>0</v>
      </c>
      <c r="O20" s="60" t="b">
        <f ca="1">IFERROR(__xludf.DUMMYFUNCTION("""COMPUTED_VALUE"""),FALSE)</f>
        <v>0</v>
      </c>
      <c r="P20" s="60" t="b">
        <f ca="1">IFERROR(__xludf.DUMMYFUNCTION("""COMPUTED_VALUE"""),FALSE)</f>
        <v>0</v>
      </c>
      <c r="Q20" s="60" t="b">
        <f ca="1">IFERROR(__xludf.DUMMYFUNCTION("""COMPUTED_VALUE"""),FALSE)</f>
        <v>0</v>
      </c>
      <c r="R20" s="60" t="b">
        <f ca="1">IFERROR(__xludf.DUMMYFUNCTION("""COMPUTED_VALUE"""),FALSE)</f>
        <v>0</v>
      </c>
      <c r="S20" s="60"/>
      <c r="T20" s="60"/>
      <c r="U20" s="60"/>
      <c r="V20" s="60"/>
      <c r="W20" s="60"/>
      <c r="X20" s="60"/>
      <c r="Y20" s="60"/>
      <c r="Z20" s="60"/>
      <c r="AA20" s="60" t="b">
        <f ca="1">IFERROR(__xludf.DUMMYFUNCTION("""COMPUTED_VALUE"""),FALSE)</f>
        <v>0</v>
      </c>
      <c r="AB20" s="60" t="b">
        <f ca="1">IFERROR(__xludf.DUMMYFUNCTION("""COMPUTED_VALUE"""),FALSE)</f>
        <v>0</v>
      </c>
      <c r="AC20" s="60" t="b">
        <f ca="1">IFERROR(__xludf.DUMMYFUNCTION("""COMPUTED_VALUE"""),FALSE)</f>
        <v>0</v>
      </c>
      <c r="AD20" s="60" t="b">
        <f ca="1">IFERROR(__xludf.DUMMYFUNCTION("""COMPUTED_VALUE"""),FALSE)</f>
        <v>0</v>
      </c>
      <c r="AE20" s="60" t="b">
        <f ca="1">IFERROR(__xludf.DUMMYFUNCTION("""COMPUTED_VALUE"""),FALSE)</f>
        <v>0</v>
      </c>
      <c r="AF20" s="60" t="b">
        <f ca="1">IFERROR(__xludf.DUMMYFUNCTION("""COMPUTED_VALUE"""),FALSE)</f>
        <v>0</v>
      </c>
      <c r="AG20" s="60" t="b">
        <f ca="1">IFERROR(__xludf.DUMMYFUNCTION("""COMPUTED_VALUE"""),FALSE)</f>
        <v>0</v>
      </c>
      <c r="AH20" s="60" t="b">
        <f ca="1">IFERROR(__xludf.DUMMYFUNCTION("""COMPUTED_VALUE"""),FALSE)</f>
        <v>0</v>
      </c>
    </row>
    <row r="21" spans="1:34" ht="15.75" customHeight="1">
      <c r="A21" s="66" t="str">
        <f ca="1">IFERROR(__xludf.DUMMYFUNCTION("""COMPUTED_VALUE"""),"04.05")</f>
        <v>04.05</v>
      </c>
      <c r="B21" s="60"/>
      <c r="C21" s="60"/>
      <c r="D21" s="60"/>
      <c r="E21" s="60"/>
      <c r="F21" s="60" t="str">
        <f ca="1">IFERROR(__xludf.DUMMYFUNCTION("""COMPUTED_VALUE"""),"...")</f>
        <v>...</v>
      </c>
      <c r="G21" s="60"/>
      <c r="H21" s="60"/>
      <c r="I21" s="60"/>
      <c r="J21" s="60"/>
      <c r="K21" s="60"/>
      <c r="L21" s="60"/>
      <c r="M21" s="60" t="b">
        <f ca="1">IFERROR(__xludf.DUMMYFUNCTION("""COMPUTED_VALUE"""),FALSE)</f>
        <v>0</v>
      </c>
      <c r="N21" s="60" t="b">
        <f ca="1">IFERROR(__xludf.DUMMYFUNCTION("""COMPUTED_VALUE"""),FALSE)</f>
        <v>0</v>
      </c>
      <c r="O21" s="60" t="b">
        <f ca="1">IFERROR(__xludf.DUMMYFUNCTION("""COMPUTED_VALUE"""),FALSE)</f>
        <v>0</v>
      </c>
      <c r="P21" s="60" t="b">
        <f ca="1">IFERROR(__xludf.DUMMYFUNCTION("""COMPUTED_VALUE"""),FALSE)</f>
        <v>0</v>
      </c>
      <c r="Q21" s="60" t="b">
        <f ca="1">IFERROR(__xludf.DUMMYFUNCTION("""COMPUTED_VALUE"""),FALSE)</f>
        <v>0</v>
      </c>
      <c r="R21" s="60" t="b">
        <f ca="1">IFERROR(__xludf.DUMMYFUNCTION("""COMPUTED_VALUE"""),FALSE)</f>
        <v>0</v>
      </c>
      <c r="S21" s="60"/>
      <c r="T21" s="60"/>
      <c r="U21" s="60"/>
      <c r="V21" s="60"/>
      <c r="W21" s="60"/>
      <c r="X21" s="60"/>
      <c r="Y21" s="60"/>
      <c r="Z21" s="60"/>
      <c r="AA21" s="60" t="b">
        <f ca="1">IFERROR(__xludf.DUMMYFUNCTION("""COMPUTED_VALUE"""),FALSE)</f>
        <v>0</v>
      </c>
      <c r="AB21" s="60" t="b">
        <f ca="1">IFERROR(__xludf.DUMMYFUNCTION("""COMPUTED_VALUE"""),FALSE)</f>
        <v>0</v>
      </c>
      <c r="AC21" s="60" t="b">
        <f ca="1">IFERROR(__xludf.DUMMYFUNCTION("""COMPUTED_VALUE"""),FALSE)</f>
        <v>0</v>
      </c>
      <c r="AD21" s="60" t="b">
        <f ca="1">IFERROR(__xludf.DUMMYFUNCTION("""COMPUTED_VALUE"""),FALSE)</f>
        <v>0</v>
      </c>
      <c r="AE21" s="60" t="b">
        <f ca="1">IFERROR(__xludf.DUMMYFUNCTION("""COMPUTED_VALUE"""),FALSE)</f>
        <v>0</v>
      </c>
      <c r="AF21" s="60" t="b">
        <f ca="1">IFERROR(__xludf.DUMMYFUNCTION("""COMPUTED_VALUE"""),FALSE)</f>
        <v>0</v>
      </c>
      <c r="AG21" s="60" t="b">
        <f ca="1">IFERROR(__xludf.DUMMYFUNCTION("""COMPUTED_VALUE"""),FALSE)</f>
        <v>0</v>
      </c>
      <c r="AH21" s="60" t="b">
        <f ca="1">IFERROR(__xludf.DUMMYFUNCTION("""COMPUTED_VALUE"""),FALSE)</f>
        <v>0</v>
      </c>
    </row>
    <row r="22" spans="1:34" ht="15.75" customHeight="1">
      <c r="A22" s="60"/>
      <c r="B22" s="60"/>
      <c r="C22" s="60"/>
      <c r="D22" s="60"/>
      <c r="E22" s="60"/>
      <c r="F22" s="60"/>
      <c r="G22" s="60"/>
      <c r="H22" s="60"/>
      <c r="I22" s="60"/>
      <c r="J22" s="60"/>
      <c r="K22" s="60"/>
      <c r="L22" s="60"/>
      <c r="M22" s="60" t="b">
        <f ca="1">IFERROR(__xludf.DUMMYFUNCTION("""COMPUTED_VALUE"""),FALSE)</f>
        <v>0</v>
      </c>
      <c r="N22" s="60" t="b">
        <f ca="1">IFERROR(__xludf.DUMMYFUNCTION("""COMPUTED_VALUE"""),FALSE)</f>
        <v>0</v>
      </c>
      <c r="O22" s="60" t="b">
        <f ca="1">IFERROR(__xludf.DUMMYFUNCTION("""COMPUTED_VALUE"""),FALSE)</f>
        <v>0</v>
      </c>
      <c r="P22" s="60" t="b">
        <f ca="1">IFERROR(__xludf.DUMMYFUNCTION("""COMPUTED_VALUE"""),FALSE)</f>
        <v>0</v>
      </c>
      <c r="Q22" s="60" t="b">
        <f ca="1">IFERROR(__xludf.DUMMYFUNCTION("""COMPUTED_VALUE"""),FALSE)</f>
        <v>0</v>
      </c>
      <c r="R22" s="60" t="b">
        <f ca="1">IFERROR(__xludf.DUMMYFUNCTION("""COMPUTED_VALUE"""),FALSE)</f>
        <v>0</v>
      </c>
      <c r="S22" s="60"/>
      <c r="T22" s="60"/>
      <c r="U22" s="60"/>
      <c r="V22" s="60"/>
      <c r="W22" s="60"/>
      <c r="X22" s="60"/>
      <c r="Y22" s="60"/>
      <c r="Z22" s="60"/>
      <c r="AA22" s="60" t="b">
        <f ca="1">IFERROR(__xludf.DUMMYFUNCTION("""COMPUTED_VALUE"""),FALSE)</f>
        <v>0</v>
      </c>
      <c r="AB22" s="60" t="b">
        <f ca="1">IFERROR(__xludf.DUMMYFUNCTION("""COMPUTED_VALUE"""),FALSE)</f>
        <v>0</v>
      </c>
      <c r="AC22" s="60" t="b">
        <f ca="1">IFERROR(__xludf.DUMMYFUNCTION("""COMPUTED_VALUE"""),FALSE)</f>
        <v>0</v>
      </c>
      <c r="AD22" s="60" t="b">
        <f ca="1">IFERROR(__xludf.DUMMYFUNCTION("""COMPUTED_VALUE"""),FALSE)</f>
        <v>0</v>
      </c>
      <c r="AE22" s="60" t="b">
        <f ca="1">IFERROR(__xludf.DUMMYFUNCTION("""COMPUTED_VALUE"""),FALSE)</f>
        <v>0</v>
      </c>
      <c r="AF22" s="60" t="b">
        <f ca="1">IFERROR(__xludf.DUMMYFUNCTION("""COMPUTED_VALUE"""),FALSE)</f>
        <v>0</v>
      </c>
      <c r="AG22" s="60" t="b">
        <f ca="1">IFERROR(__xludf.DUMMYFUNCTION("""COMPUTED_VALUE"""),FALSE)</f>
        <v>0</v>
      </c>
      <c r="AH22" s="60" t="b">
        <f ca="1">IFERROR(__xludf.DUMMYFUNCTION("""COMPUTED_VALUE"""),FALSE)</f>
        <v>0</v>
      </c>
    </row>
    <row r="23" spans="1:34" ht="15.75" customHeight="1">
      <c r="A23" s="60"/>
      <c r="B23" s="60"/>
      <c r="C23" s="60"/>
      <c r="D23" s="60"/>
      <c r="E23" s="60"/>
      <c r="F23" s="60"/>
      <c r="G23" s="60"/>
      <c r="H23" s="60"/>
      <c r="I23" s="60"/>
      <c r="J23" s="60"/>
      <c r="K23" s="60"/>
      <c r="L23" s="60"/>
      <c r="M23" s="60" t="b">
        <f ca="1">IFERROR(__xludf.DUMMYFUNCTION("""COMPUTED_VALUE"""),FALSE)</f>
        <v>0</v>
      </c>
      <c r="N23" s="60" t="b">
        <f ca="1">IFERROR(__xludf.DUMMYFUNCTION("""COMPUTED_VALUE"""),FALSE)</f>
        <v>0</v>
      </c>
      <c r="O23" s="60" t="b">
        <f ca="1">IFERROR(__xludf.DUMMYFUNCTION("""COMPUTED_VALUE"""),FALSE)</f>
        <v>0</v>
      </c>
      <c r="P23" s="60" t="b">
        <f ca="1">IFERROR(__xludf.DUMMYFUNCTION("""COMPUTED_VALUE"""),FALSE)</f>
        <v>0</v>
      </c>
      <c r="Q23" s="60" t="b">
        <f ca="1">IFERROR(__xludf.DUMMYFUNCTION("""COMPUTED_VALUE"""),FALSE)</f>
        <v>0</v>
      </c>
      <c r="R23" s="60" t="b">
        <f ca="1">IFERROR(__xludf.DUMMYFUNCTION("""COMPUTED_VALUE"""),FALSE)</f>
        <v>0</v>
      </c>
      <c r="S23" s="60"/>
      <c r="T23" s="60"/>
      <c r="U23" s="60"/>
      <c r="V23" s="60"/>
      <c r="W23" s="60"/>
      <c r="X23" s="60"/>
      <c r="Y23" s="60"/>
      <c r="Z23" s="60"/>
      <c r="AA23" s="60" t="b">
        <f ca="1">IFERROR(__xludf.DUMMYFUNCTION("""COMPUTED_VALUE"""),FALSE)</f>
        <v>0</v>
      </c>
      <c r="AB23" s="60" t="b">
        <f ca="1">IFERROR(__xludf.DUMMYFUNCTION("""COMPUTED_VALUE"""),FALSE)</f>
        <v>0</v>
      </c>
      <c r="AC23" s="60" t="b">
        <f ca="1">IFERROR(__xludf.DUMMYFUNCTION("""COMPUTED_VALUE"""),FALSE)</f>
        <v>0</v>
      </c>
      <c r="AD23" s="60" t="b">
        <f ca="1">IFERROR(__xludf.DUMMYFUNCTION("""COMPUTED_VALUE"""),FALSE)</f>
        <v>0</v>
      </c>
      <c r="AE23" s="60" t="b">
        <f ca="1">IFERROR(__xludf.DUMMYFUNCTION("""COMPUTED_VALUE"""),FALSE)</f>
        <v>0</v>
      </c>
      <c r="AF23" s="60" t="b">
        <f ca="1">IFERROR(__xludf.DUMMYFUNCTION("""COMPUTED_VALUE"""),FALSE)</f>
        <v>0</v>
      </c>
      <c r="AG23" s="60" t="b">
        <f ca="1">IFERROR(__xludf.DUMMYFUNCTION("""COMPUTED_VALUE"""),FALSE)</f>
        <v>0</v>
      </c>
      <c r="AH23" s="60" t="b">
        <f ca="1">IFERROR(__xludf.DUMMYFUNCTION("""COMPUTED_VALUE"""),FALSE)</f>
        <v>0</v>
      </c>
    </row>
    <row r="24" spans="1:34" ht="13.2">
      <c r="A24" s="60"/>
      <c r="B24" s="60"/>
      <c r="C24" s="60"/>
      <c r="D24" s="60"/>
      <c r="E24" s="60"/>
      <c r="F24" s="60"/>
      <c r="G24" s="60"/>
      <c r="H24" s="60"/>
      <c r="I24" s="60"/>
      <c r="J24" s="60"/>
      <c r="K24" s="60"/>
      <c r="L24" s="60"/>
      <c r="M24" s="60" t="b">
        <f ca="1">IFERROR(__xludf.DUMMYFUNCTION("""COMPUTED_VALUE"""),FALSE)</f>
        <v>0</v>
      </c>
      <c r="N24" s="60" t="b">
        <f ca="1">IFERROR(__xludf.DUMMYFUNCTION("""COMPUTED_VALUE"""),FALSE)</f>
        <v>0</v>
      </c>
      <c r="O24" s="60" t="b">
        <f ca="1">IFERROR(__xludf.DUMMYFUNCTION("""COMPUTED_VALUE"""),FALSE)</f>
        <v>0</v>
      </c>
      <c r="P24" s="60" t="b">
        <f ca="1">IFERROR(__xludf.DUMMYFUNCTION("""COMPUTED_VALUE"""),FALSE)</f>
        <v>0</v>
      </c>
      <c r="Q24" s="60" t="b">
        <f ca="1">IFERROR(__xludf.DUMMYFUNCTION("""COMPUTED_VALUE"""),FALSE)</f>
        <v>0</v>
      </c>
      <c r="R24" s="60" t="b">
        <f ca="1">IFERROR(__xludf.DUMMYFUNCTION("""COMPUTED_VALUE"""),FALSE)</f>
        <v>0</v>
      </c>
      <c r="S24" s="60"/>
      <c r="T24" s="60"/>
      <c r="U24" s="60"/>
      <c r="V24" s="60"/>
      <c r="W24" s="60"/>
      <c r="X24" s="60"/>
      <c r="Y24" s="60"/>
      <c r="Z24" s="60"/>
      <c r="AA24" s="60" t="b">
        <f ca="1">IFERROR(__xludf.DUMMYFUNCTION("""COMPUTED_VALUE"""),FALSE)</f>
        <v>0</v>
      </c>
      <c r="AB24" s="60" t="b">
        <f ca="1">IFERROR(__xludf.DUMMYFUNCTION("""COMPUTED_VALUE"""),FALSE)</f>
        <v>0</v>
      </c>
      <c r="AC24" s="60" t="b">
        <f ca="1">IFERROR(__xludf.DUMMYFUNCTION("""COMPUTED_VALUE"""),FALSE)</f>
        <v>0</v>
      </c>
      <c r="AD24" s="60" t="b">
        <f ca="1">IFERROR(__xludf.DUMMYFUNCTION("""COMPUTED_VALUE"""),FALSE)</f>
        <v>0</v>
      </c>
      <c r="AE24" s="60" t="b">
        <f ca="1">IFERROR(__xludf.DUMMYFUNCTION("""COMPUTED_VALUE"""),FALSE)</f>
        <v>0</v>
      </c>
      <c r="AF24" s="60" t="b">
        <f ca="1">IFERROR(__xludf.DUMMYFUNCTION("""COMPUTED_VALUE"""),FALSE)</f>
        <v>0</v>
      </c>
      <c r="AG24" s="60" t="b">
        <f ca="1">IFERROR(__xludf.DUMMYFUNCTION("""COMPUTED_VALUE"""),FALSE)</f>
        <v>0</v>
      </c>
      <c r="AH24" s="60" t="b">
        <f ca="1">IFERROR(__xludf.DUMMYFUNCTION("""COMPUTED_VALUE"""),FALSE)</f>
        <v>0</v>
      </c>
    </row>
    <row r="25" spans="1:34" ht="13.2">
      <c r="A25" s="60"/>
      <c r="B25" s="60"/>
      <c r="C25" s="60"/>
      <c r="D25" s="60"/>
      <c r="E25" s="60"/>
      <c r="F25" s="60"/>
      <c r="G25" s="60"/>
      <c r="H25" s="60"/>
      <c r="I25" s="60"/>
      <c r="J25" s="60"/>
      <c r="K25" s="60"/>
      <c r="L25" s="60"/>
      <c r="M25" s="60" t="b">
        <f ca="1">IFERROR(__xludf.DUMMYFUNCTION("""COMPUTED_VALUE"""),FALSE)</f>
        <v>0</v>
      </c>
      <c r="N25" s="60" t="b">
        <f ca="1">IFERROR(__xludf.DUMMYFUNCTION("""COMPUTED_VALUE"""),FALSE)</f>
        <v>0</v>
      </c>
      <c r="O25" s="60" t="b">
        <f ca="1">IFERROR(__xludf.DUMMYFUNCTION("""COMPUTED_VALUE"""),FALSE)</f>
        <v>0</v>
      </c>
      <c r="P25" s="60" t="b">
        <f ca="1">IFERROR(__xludf.DUMMYFUNCTION("""COMPUTED_VALUE"""),FALSE)</f>
        <v>0</v>
      </c>
      <c r="Q25" s="60" t="b">
        <f ca="1">IFERROR(__xludf.DUMMYFUNCTION("""COMPUTED_VALUE"""),FALSE)</f>
        <v>0</v>
      </c>
      <c r="R25" s="60" t="b">
        <f ca="1">IFERROR(__xludf.DUMMYFUNCTION("""COMPUTED_VALUE"""),FALSE)</f>
        <v>0</v>
      </c>
      <c r="S25" s="60"/>
      <c r="T25" s="60"/>
      <c r="U25" s="60"/>
      <c r="V25" s="60"/>
      <c r="W25" s="60"/>
      <c r="X25" s="60"/>
      <c r="Y25" s="60"/>
      <c r="Z25" s="60"/>
      <c r="AA25" s="60" t="b">
        <f ca="1">IFERROR(__xludf.DUMMYFUNCTION("""COMPUTED_VALUE"""),FALSE)</f>
        <v>0</v>
      </c>
      <c r="AB25" s="60" t="b">
        <f ca="1">IFERROR(__xludf.DUMMYFUNCTION("""COMPUTED_VALUE"""),FALSE)</f>
        <v>0</v>
      </c>
      <c r="AC25" s="60" t="b">
        <f ca="1">IFERROR(__xludf.DUMMYFUNCTION("""COMPUTED_VALUE"""),FALSE)</f>
        <v>0</v>
      </c>
      <c r="AD25" s="60" t="b">
        <f ca="1">IFERROR(__xludf.DUMMYFUNCTION("""COMPUTED_VALUE"""),FALSE)</f>
        <v>0</v>
      </c>
      <c r="AE25" s="60" t="b">
        <f ca="1">IFERROR(__xludf.DUMMYFUNCTION("""COMPUTED_VALUE"""),FALSE)</f>
        <v>0</v>
      </c>
      <c r="AF25" s="60" t="b">
        <f ca="1">IFERROR(__xludf.DUMMYFUNCTION("""COMPUTED_VALUE"""),FALSE)</f>
        <v>0</v>
      </c>
      <c r="AG25" s="60" t="b">
        <f ca="1">IFERROR(__xludf.DUMMYFUNCTION("""COMPUTED_VALUE"""),FALSE)</f>
        <v>0</v>
      </c>
      <c r="AH25" s="60" t="b">
        <f ca="1">IFERROR(__xludf.DUMMYFUNCTION("""COMPUTED_VALUE"""),FALSE)</f>
        <v>0</v>
      </c>
    </row>
    <row r="26" spans="1:34" ht="13.2">
      <c r="A26" s="60"/>
      <c r="B26" s="60"/>
      <c r="C26" s="60"/>
      <c r="D26" s="60"/>
      <c r="E26" s="60"/>
      <c r="F26" s="60"/>
      <c r="G26" s="60"/>
      <c r="H26" s="60"/>
      <c r="I26" s="60"/>
      <c r="J26" s="60"/>
      <c r="K26" s="60"/>
      <c r="L26" s="60"/>
      <c r="M26" s="60" t="b">
        <f ca="1">IFERROR(__xludf.DUMMYFUNCTION("""COMPUTED_VALUE"""),FALSE)</f>
        <v>0</v>
      </c>
      <c r="N26" s="60" t="b">
        <f ca="1">IFERROR(__xludf.DUMMYFUNCTION("""COMPUTED_VALUE"""),FALSE)</f>
        <v>0</v>
      </c>
      <c r="O26" s="60" t="b">
        <f ca="1">IFERROR(__xludf.DUMMYFUNCTION("""COMPUTED_VALUE"""),FALSE)</f>
        <v>0</v>
      </c>
      <c r="P26" s="60" t="b">
        <f ca="1">IFERROR(__xludf.DUMMYFUNCTION("""COMPUTED_VALUE"""),FALSE)</f>
        <v>0</v>
      </c>
      <c r="Q26" s="60" t="b">
        <f ca="1">IFERROR(__xludf.DUMMYFUNCTION("""COMPUTED_VALUE"""),FALSE)</f>
        <v>0</v>
      </c>
      <c r="R26" s="60" t="b">
        <f ca="1">IFERROR(__xludf.DUMMYFUNCTION("""COMPUTED_VALUE"""),FALSE)</f>
        <v>0</v>
      </c>
      <c r="S26" s="60"/>
      <c r="T26" s="60"/>
      <c r="U26" s="60"/>
      <c r="V26" s="60"/>
      <c r="W26" s="60"/>
      <c r="X26" s="60"/>
      <c r="Y26" s="60"/>
      <c r="Z26" s="60"/>
      <c r="AA26" s="60" t="b">
        <f ca="1">IFERROR(__xludf.DUMMYFUNCTION("""COMPUTED_VALUE"""),FALSE)</f>
        <v>0</v>
      </c>
      <c r="AB26" s="60" t="b">
        <f ca="1">IFERROR(__xludf.DUMMYFUNCTION("""COMPUTED_VALUE"""),FALSE)</f>
        <v>0</v>
      </c>
      <c r="AC26" s="60" t="b">
        <f ca="1">IFERROR(__xludf.DUMMYFUNCTION("""COMPUTED_VALUE"""),FALSE)</f>
        <v>0</v>
      </c>
      <c r="AD26" s="60" t="b">
        <f ca="1">IFERROR(__xludf.DUMMYFUNCTION("""COMPUTED_VALUE"""),FALSE)</f>
        <v>0</v>
      </c>
      <c r="AE26" s="60" t="b">
        <f ca="1">IFERROR(__xludf.DUMMYFUNCTION("""COMPUTED_VALUE"""),FALSE)</f>
        <v>0</v>
      </c>
      <c r="AF26" s="60" t="b">
        <f ca="1">IFERROR(__xludf.DUMMYFUNCTION("""COMPUTED_VALUE"""),FALSE)</f>
        <v>0</v>
      </c>
      <c r="AG26" s="60" t="b">
        <f ca="1">IFERROR(__xludf.DUMMYFUNCTION("""COMPUTED_VALUE"""),FALSE)</f>
        <v>0</v>
      </c>
      <c r="AH26" s="60" t="b">
        <f ca="1">IFERROR(__xludf.DUMMYFUNCTION("""COMPUTED_VALUE"""),FALSE)</f>
        <v>0</v>
      </c>
    </row>
    <row r="27" spans="1:34" ht="13.2">
      <c r="A27" s="60"/>
      <c r="B27" s="60"/>
      <c r="C27" s="60"/>
      <c r="D27" s="60"/>
      <c r="E27" s="60"/>
      <c r="F27" s="60"/>
      <c r="G27" s="60"/>
      <c r="H27" s="60"/>
      <c r="I27" s="60"/>
      <c r="J27" s="60"/>
      <c r="K27" s="60"/>
      <c r="L27" s="60"/>
      <c r="M27" s="60" t="b">
        <f ca="1">IFERROR(__xludf.DUMMYFUNCTION("""COMPUTED_VALUE"""),FALSE)</f>
        <v>0</v>
      </c>
      <c r="N27" s="60" t="b">
        <f ca="1">IFERROR(__xludf.DUMMYFUNCTION("""COMPUTED_VALUE"""),FALSE)</f>
        <v>0</v>
      </c>
      <c r="O27" s="60" t="b">
        <f ca="1">IFERROR(__xludf.DUMMYFUNCTION("""COMPUTED_VALUE"""),FALSE)</f>
        <v>0</v>
      </c>
      <c r="P27" s="60" t="b">
        <f ca="1">IFERROR(__xludf.DUMMYFUNCTION("""COMPUTED_VALUE"""),FALSE)</f>
        <v>0</v>
      </c>
      <c r="Q27" s="60" t="b">
        <f ca="1">IFERROR(__xludf.DUMMYFUNCTION("""COMPUTED_VALUE"""),FALSE)</f>
        <v>0</v>
      </c>
      <c r="R27" s="60" t="b">
        <f ca="1">IFERROR(__xludf.DUMMYFUNCTION("""COMPUTED_VALUE"""),FALSE)</f>
        <v>0</v>
      </c>
      <c r="S27" s="60"/>
      <c r="T27" s="60"/>
      <c r="U27" s="60"/>
      <c r="V27" s="60"/>
      <c r="W27" s="60"/>
      <c r="X27" s="60"/>
      <c r="Y27" s="60"/>
      <c r="Z27" s="60"/>
      <c r="AA27" s="60" t="b">
        <f ca="1">IFERROR(__xludf.DUMMYFUNCTION("""COMPUTED_VALUE"""),FALSE)</f>
        <v>0</v>
      </c>
      <c r="AB27" s="60" t="b">
        <f ca="1">IFERROR(__xludf.DUMMYFUNCTION("""COMPUTED_VALUE"""),FALSE)</f>
        <v>0</v>
      </c>
      <c r="AC27" s="60" t="b">
        <f ca="1">IFERROR(__xludf.DUMMYFUNCTION("""COMPUTED_VALUE"""),FALSE)</f>
        <v>0</v>
      </c>
      <c r="AD27" s="60" t="b">
        <f ca="1">IFERROR(__xludf.DUMMYFUNCTION("""COMPUTED_VALUE"""),FALSE)</f>
        <v>0</v>
      </c>
      <c r="AE27" s="60" t="b">
        <f ca="1">IFERROR(__xludf.DUMMYFUNCTION("""COMPUTED_VALUE"""),FALSE)</f>
        <v>0</v>
      </c>
      <c r="AF27" s="60" t="b">
        <f ca="1">IFERROR(__xludf.DUMMYFUNCTION("""COMPUTED_VALUE"""),FALSE)</f>
        <v>0</v>
      </c>
      <c r="AG27" s="60" t="b">
        <f ca="1">IFERROR(__xludf.DUMMYFUNCTION("""COMPUTED_VALUE"""),FALSE)</f>
        <v>0</v>
      </c>
      <c r="AH27" s="60" t="b">
        <f ca="1">IFERROR(__xludf.DUMMYFUNCTION("""COMPUTED_VALUE"""),FALSE)</f>
        <v>0</v>
      </c>
    </row>
    <row r="28" spans="1:34" ht="13.2">
      <c r="A28" s="60"/>
      <c r="B28" s="60"/>
      <c r="C28" s="60"/>
      <c r="D28" s="60"/>
      <c r="E28" s="60"/>
      <c r="F28" s="60"/>
      <c r="G28" s="60"/>
      <c r="H28" s="60"/>
      <c r="I28" s="60"/>
      <c r="J28" s="60"/>
      <c r="K28" s="60"/>
      <c r="L28" s="60"/>
      <c r="M28" s="60" t="b">
        <f ca="1">IFERROR(__xludf.DUMMYFUNCTION("""COMPUTED_VALUE"""),FALSE)</f>
        <v>0</v>
      </c>
      <c r="N28" s="60" t="b">
        <f ca="1">IFERROR(__xludf.DUMMYFUNCTION("""COMPUTED_VALUE"""),FALSE)</f>
        <v>0</v>
      </c>
      <c r="O28" s="60" t="b">
        <f ca="1">IFERROR(__xludf.DUMMYFUNCTION("""COMPUTED_VALUE"""),FALSE)</f>
        <v>0</v>
      </c>
      <c r="P28" s="60" t="b">
        <f ca="1">IFERROR(__xludf.DUMMYFUNCTION("""COMPUTED_VALUE"""),FALSE)</f>
        <v>0</v>
      </c>
      <c r="Q28" s="60" t="b">
        <f ca="1">IFERROR(__xludf.DUMMYFUNCTION("""COMPUTED_VALUE"""),FALSE)</f>
        <v>0</v>
      </c>
      <c r="R28" s="60" t="b">
        <f ca="1">IFERROR(__xludf.DUMMYFUNCTION("""COMPUTED_VALUE"""),FALSE)</f>
        <v>0</v>
      </c>
      <c r="S28" s="60"/>
      <c r="T28" s="60"/>
      <c r="U28" s="60"/>
      <c r="V28" s="60"/>
      <c r="W28" s="60"/>
      <c r="X28" s="60"/>
      <c r="Y28" s="60"/>
      <c r="Z28" s="60"/>
      <c r="AA28" s="60" t="b">
        <f ca="1">IFERROR(__xludf.DUMMYFUNCTION("""COMPUTED_VALUE"""),FALSE)</f>
        <v>0</v>
      </c>
      <c r="AB28" s="60" t="b">
        <f ca="1">IFERROR(__xludf.DUMMYFUNCTION("""COMPUTED_VALUE"""),FALSE)</f>
        <v>0</v>
      </c>
      <c r="AC28" s="60" t="b">
        <f ca="1">IFERROR(__xludf.DUMMYFUNCTION("""COMPUTED_VALUE"""),FALSE)</f>
        <v>0</v>
      </c>
      <c r="AD28" s="60" t="b">
        <f ca="1">IFERROR(__xludf.DUMMYFUNCTION("""COMPUTED_VALUE"""),FALSE)</f>
        <v>0</v>
      </c>
      <c r="AE28" s="60" t="b">
        <f ca="1">IFERROR(__xludf.DUMMYFUNCTION("""COMPUTED_VALUE"""),FALSE)</f>
        <v>0</v>
      </c>
      <c r="AF28" s="60" t="b">
        <f ca="1">IFERROR(__xludf.DUMMYFUNCTION("""COMPUTED_VALUE"""),FALSE)</f>
        <v>0</v>
      </c>
      <c r="AG28" s="60" t="b">
        <f ca="1">IFERROR(__xludf.DUMMYFUNCTION("""COMPUTED_VALUE"""),FALSE)</f>
        <v>0</v>
      </c>
      <c r="AH28" s="60" t="b">
        <f ca="1">IFERROR(__xludf.DUMMYFUNCTION("""COMPUTED_VALUE"""),FALSE)</f>
        <v>0</v>
      </c>
    </row>
    <row r="29" spans="1:34" ht="13.2">
      <c r="A29" s="60"/>
      <c r="B29" s="60"/>
      <c r="C29" s="60"/>
      <c r="D29" s="60"/>
      <c r="E29" s="60"/>
      <c r="F29" s="60"/>
      <c r="G29" s="60"/>
      <c r="H29" s="60"/>
      <c r="I29" s="60"/>
      <c r="J29" s="60"/>
      <c r="K29" s="60"/>
      <c r="L29" s="60"/>
      <c r="M29" s="60" t="b">
        <f ca="1">IFERROR(__xludf.DUMMYFUNCTION("""COMPUTED_VALUE"""),FALSE)</f>
        <v>0</v>
      </c>
      <c r="N29" s="60" t="b">
        <f ca="1">IFERROR(__xludf.DUMMYFUNCTION("""COMPUTED_VALUE"""),FALSE)</f>
        <v>0</v>
      </c>
      <c r="O29" s="60" t="b">
        <f ca="1">IFERROR(__xludf.DUMMYFUNCTION("""COMPUTED_VALUE"""),FALSE)</f>
        <v>0</v>
      </c>
      <c r="P29" s="60" t="b">
        <f ca="1">IFERROR(__xludf.DUMMYFUNCTION("""COMPUTED_VALUE"""),FALSE)</f>
        <v>0</v>
      </c>
      <c r="Q29" s="60" t="b">
        <f ca="1">IFERROR(__xludf.DUMMYFUNCTION("""COMPUTED_VALUE"""),FALSE)</f>
        <v>0</v>
      </c>
      <c r="R29" s="60" t="b">
        <f ca="1">IFERROR(__xludf.DUMMYFUNCTION("""COMPUTED_VALUE"""),FALSE)</f>
        <v>0</v>
      </c>
      <c r="S29" s="60"/>
      <c r="T29" s="60"/>
      <c r="U29" s="60"/>
      <c r="V29" s="60"/>
      <c r="W29" s="60"/>
      <c r="X29" s="60"/>
      <c r="Y29" s="60"/>
      <c r="Z29" s="60"/>
      <c r="AA29" s="60" t="b">
        <f ca="1">IFERROR(__xludf.DUMMYFUNCTION("""COMPUTED_VALUE"""),FALSE)</f>
        <v>0</v>
      </c>
      <c r="AB29" s="60" t="b">
        <f ca="1">IFERROR(__xludf.DUMMYFUNCTION("""COMPUTED_VALUE"""),FALSE)</f>
        <v>0</v>
      </c>
      <c r="AC29" s="60" t="b">
        <f ca="1">IFERROR(__xludf.DUMMYFUNCTION("""COMPUTED_VALUE"""),FALSE)</f>
        <v>0</v>
      </c>
      <c r="AD29" s="60" t="b">
        <f ca="1">IFERROR(__xludf.DUMMYFUNCTION("""COMPUTED_VALUE"""),FALSE)</f>
        <v>0</v>
      </c>
      <c r="AE29" s="60" t="b">
        <f ca="1">IFERROR(__xludf.DUMMYFUNCTION("""COMPUTED_VALUE"""),FALSE)</f>
        <v>0</v>
      </c>
      <c r="AF29" s="60" t="b">
        <f ca="1">IFERROR(__xludf.DUMMYFUNCTION("""COMPUTED_VALUE"""),FALSE)</f>
        <v>0</v>
      </c>
      <c r="AG29" s="60" t="b">
        <f ca="1">IFERROR(__xludf.DUMMYFUNCTION("""COMPUTED_VALUE"""),FALSE)</f>
        <v>0</v>
      </c>
      <c r="AH29" s="60" t="b">
        <f ca="1">IFERROR(__xludf.DUMMYFUNCTION("""COMPUTED_VALUE"""),FALSE)</f>
        <v>0</v>
      </c>
    </row>
    <row r="30" spans="1:34" ht="13.2">
      <c r="A30" s="60"/>
      <c r="B30" s="60"/>
      <c r="C30" s="60"/>
      <c r="D30" s="60"/>
      <c r="E30" s="60"/>
      <c r="F30" s="60"/>
      <c r="G30" s="60"/>
      <c r="H30" s="60"/>
      <c r="I30" s="60"/>
      <c r="J30" s="60"/>
      <c r="K30" s="60"/>
      <c r="L30" s="60"/>
      <c r="M30" s="60" t="b">
        <f ca="1">IFERROR(__xludf.DUMMYFUNCTION("""COMPUTED_VALUE"""),FALSE)</f>
        <v>0</v>
      </c>
      <c r="N30" s="60" t="b">
        <f ca="1">IFERROR(__xludf.DUMMYFUNCTION("""COMPUTED_VALUE"""),FALSE)</f>
        <v>0</v>
      </c>
      <c r="O30" s="60" t="b">
        <f ca="1">IFERROR(__xludf.DUMMYFUNCTION("""COMPUTED_VALUE"""),FALSE)</f>
        <v>0</v>
      </c>
      <c r="P30" s="60" t="b">
        <f ca="1">IFERROR(__xludf.DUMMYFUNCTION("""COMPUTED_VALUE"""),FALSE)</f>
        <v>0</v>
      </c>
      <c r="Q30" s="60" t="b">
        <f ca="1">IFERROR(__xludf.DUMMYFUNCTION("""COMPUTED_VALUE"""),FALSE)</f>
        <v>0</v>
      </c>
      <c r="R30" s="60" t="b">
        <f ca="1">IFERROR(__xludf.DUMMYFUNCTION("""COMPUTED_VALUE"""),FALSE)</f>
        <v>0</v>
      </c>
      <c r="S30" s="60"/>
      <c r="T30" s="60"/>
      <c r="U30" s="60"/>
      <c r="V30" s="60"/>
      <c r="W30" s="60"/>
      <c r="X30" s="60"/>
      <c r="Y30" s="60"/>
      <c r="Z30" s="60"/>
      <c r="AA30" s="60" t="b">
        <f ca="1">IFERROR(__xludf.DUMMYFUNCTION("""COMPUTED_VALUE"""),FALSE)</f>
        <v>0</v>
      </c>
      <c r="AB30" s="60" t="b">
        <f ca="1">IFERROR(__xludf.DUMMYFUNCTION("""COMPUTED_VALUE"""),FALSE)</f>
        <v>0</v>
      </c>
      <c r="AC30" s="60" t="b">
        <f ca="1">IFERROR(__xludf.DUMMYFUNCTION("""COMPUTED_VALUE"""),FALSE)</f>
        <v>0</v>
      </c>
      <c r="AD30" s="60" t="b">
        <f ca="1">IFERROR(__xludf.DUMMYFUNCTION("""COMPUTED_VALUE"""),FALSE)</f>
        <v>0</v>
      </c>
      <c r="AE30" s="60" t="b">
        <f ca="1">IFERROR(__xludf.DUMMYFUNCTION("""COMPUTED_VALUE"""),FALSE)</f>
        <v>0</v>
      </c>
      <c r="AF30" s="60" t="b">
        <f ca="1">IFERROR(__xludf.DUMMYFUNCTION("""COMPUTED_VALUE"""),FALSE)</f>
        <v>0</v>
      </c>
      <c r="AG30" s="60" t="b">
        <f ca="1">IFERROR(__xludf.DUMMYFUNCTION("""COMPUTED_VALUE"""),FALSE)</f>
        <v>0</v>
      </c>
      <c r="AH30" s="60" t="b">
        <f ca="1">IFERROR(__xludf.DUMMYFUNCTION("""COMPUTED_VALUE"""),FALSE)</f>
        <v>0</v>
      </c>
    </row>
    <row r="31" spans="1:34" ht="13.2">
      <c r="A31" s="60"/>
      <c r="B31" s="60"/>
      <c r="C31" s="60"/>
      <c r="D31" s="60"/>
      <c r="E31" s="60"/>
      <c r="F31" s="60"/>
      <c r="G31" s="60"/>
      <c r="H31" s="60"/>
      <c r="I31" s="60"/>
      <c r="J31" s="60"/>
      <c r="K31" s="60"/>
      <c r="L31" s="60"/>
      <c r="M31" s="60" t="b">
        <f ca="1">IFERROR(__xludf.DUMMYFUNCTION("""COMPUTED_VALUE"""),FALSE)</f>
        <v>0</v>
      </c>
      <c r="N31" s="60" t="b">
        <f ca="1">IFERROR(__xludf.DUMMYFUNCTION("""COMPUTED_VALUE"""),FALSE)</f>
        <v>0</v>
      </c>
      <c r="O31" s="60" t="b">
        <f ca="1">IFERROR(__xludf.DUMMYFUNCTION("""COMPUTED_VALUE"""),FALSE)</f>
        <v>0</v>
      </c>
      <c r="P31" s="60" t="b">
        <f ca="1">IFERROR(__xludf.DUMMYFUNCTION("""COMPUTED_VALUE"""),FALSE)</f>
        <v>0</v>
      </c>
      <c r="Q31" s="60" t="b">
        <f ca="1">IFERROR(__xludf.DUMMYFUNCTION("""COMPUTED_VALUE"""),FALSE)</f>
        <v>0</v>
      </c>
      <c r="R31" s="60" t="b">
        <f ca="1">IFERROR(__xludf.DUMMYFUNCTION("""COMPUTED_VALUE"""),FALSE)</f>
        <v>0</v>
      </c>
      <c r="S31" s="60"/>
      <c r="T31" s="60"/>
      <c r="U31" s="60"/>
      <c r="V31" s="60"/>
      <c r="W31" s="60"/>
      <c r="X31" s="60"/>
      <c r="Y31" s="60"/>
      <c r="Z31" s="60"/>
      <c r="AA31" s="60" t="b">
        <f ca="1">IFERROR(__xludf.DUMMYFUNCTION("""COMPUTED_VALUE"""),FALSE)</f>
        <v>0</v>
      </c>
      <c r="AB31" s="60" t="b">
        <f ca="1">IFERROR(__xludf.DUMMYFUNCTION("""COMPUTED_VALUE"""),FALSE)</f>
        <v>0</v>
      </c>
      <c r="AC31" s="60" t="b">
        <f ca="1">IFERROR(__xludf.DUMMYFUNCTION("""COMPUTED_VALUE"""),FALSE)</f>
        <v>0</v>
      </c>
      <c r="AD31" s="60" t="b">
        <f ca="1">IFERROR(__xludf.DUMMYFUNCTION("""COMPUTED_VALUE"""),FALSE)</f>
        <v>0</v>
      </c>
      <c r="AE31" s="60" t="b">
        <f ca="1">IFERROR(__xludf.DUMMYFUNCTION("""COMPUTED_VALUE"""),FALSE)</f>
        <v>0</v>
      </c>
      <c r="AF31" s="60" t="b">
        <f ca="1">IFERROR(__xludf.DUMMYFUNCTION("""COMPUTED_VALUE"""),FALSE)</f>
        <v>0</v>
      </c>
      <c r="AG31" s="60" t="b">
        <f ca="1">IFERROR(__xludf.DUMMYFUNCTION("""COMPUTED_VALUE"""),FALSE)</f>
        <v>0</v>
      </c>
      <c r="AH31" s="60" t="b">
        <f ca="1">IFERROR(__xludf.DUMMYFUNCTION("""COMPUTED_VALUE"""),FALSE)</f>
        <v>0</v>
      </c>
    </row>
    <row r="32" spans="1:34" ht="13.2">
      <c r="A32" s="60"/>
      <c r="B32" s="60"/>
      <c r="C32" s="60"/>
      <c r="D32" s="60"/>
      <c r="E32" s="60"/>
      <c r="F32" s="60"/>
      <c r="G32" s="60"/>
      <c r="H32" s="60"/>
      <c r="I32" s="60"/>
      <c r="J32" s="60"/>
      <c r="K32" s="60"/>
      <c r="L32" s="60"/>
      <c r="M32" s="60" t="b">
        <f ca="1">IFERROR(__xludf.DUMMYFUNCTION("""COMPUTED_VALUE"""),FALSE)</f>
        <v>0</v>
      </c>
      <c r="N32" s="60" t="b">
        <f ca="1">IFERROR(__xludf.DUMMYFUNCTION("""COMPUTED_VALUE"""),FALSE)</f>
        <v>0</v>
      </c>
      <c r="O32" s="60" t="b">
        <f ca="1">IFERROR(__xludf.DUMMYFUNCTION("""COMPUTED_VALUE"""),FALSE)</f>
        <v>0</v>
      </c>
      <c r="P32" s="60" t="b">
        <f ca="1">IFERROR(__xludf.DUMMYFUNCTION("""COMPUTED_VALUE"""),FALSE)</f>
        <v>0</v>
      </c>
      <c r="Q32" s="60" t="b">
        <f ca="1">IFERROR(__xludf.DUMMYFUNCTION("""COMPUTED_VALUE"""),FALSE)</f>
        <v>0</v>
      </c>
      <c r="R32" s="60" t="b">
        <f ca="1">IFERROR(__xludf.DUMMYFUNCTION("""COMPUTED_VALUE"""),FALSE)</f>
        <v>0</v>
      </c>
      <c r="S32" s="60"/>
      <c r="T32" s="60"/>
      <c r="U32" s="60"/>
      <c r="V32" s="60"/>
      <c r="W32" s="60"/>
      <c r="X32" s="60"/>
      <c r="Y32" s="60"/>
      <c r="Z32" s="60"/>
      <c r="AA32" s="60" t="b">
        <f ca="1">IFERROR(__xludf.DUMMYFUNCTION("""COMPUTED_VALUE"""),FALSE)</f>
        <v>0</v>
      </c>
      <c r="AB32" s="60" t="b">
        <f ca="1">IFERROR(__xludf.DUMMYFUNCTION("""COMPUTED_VALUE"""),FALSE)</f>
        <v>0</v>
      </c>
      <c r="AC32" s="60" t="b">
        <f ca="1">IFERROR(__xludf.DUMMYFUNCTION("""COMPUTED_VALUE"""),FALSE)</f>
        <v>0</v>
      </c>
      <c r="AD32" s="60" t="b">
        <f ca="1">IFERROR(__xludf.DUMMYFUNCTION("""COMPUTED_VALUE"""),FALSE)</f>
        <v>0</v>
      </c>
      <c r="AE32" s="60" t="b">
        <f ca="1">IFERROR(__xludf.DUMMYFUNCTION("""COMPUTED_VALUE"""),FALSE)</f>
        <v>0</v>
      </c>
      <c r="AF32" s="60" t="b">
        <f ca="1">IFERROR(__xludf.DUMMYFUNCTION("""COMPUTED_VALUE"""),FALSE)</f>
        <v>0</v>
      </c>
      <c r="AG32" s="60" t="b">
        <f ca="1">IFERROR(__xludf.DUMMYFUNCTION("""COMPUTED_VALUE"""),FALSE)</f>
        <v>0</v>
      </c>
      <c r="AH32" s="60" t="b">
        <f ca="1">IFERROR(__xludf.DUMMYFUNCTION("""COMPUTED_VALUE"""),FALSE)</f>
        <v>0</v>
      </c>
    </row>
    <row r="33" spans="1:34" ht="13.2">
      <c r="A33" s="60"/>
      <c r="B33" s="60"/>
      <c r="C33" s="60"/>
      <c r="D33" s="60"/>
      <c r="E33" s="60"/>
      <c r="F33" s="60"/>
      <c r="G33" s="60"/>
      <c r="H33" s="60"/>
      <c r="I33" s="60"/>
      <c r="J33" s="60"/>
      <c r="K33" s="60"/>
      <c r="L33" s="60"/>
      <c r="M33" s="60" t="b">
        <f ca="1">IFERROR(__xludf.DUMMYFUNCTION("""COMPUTED_VALUE"""),FALSE)</f>
        <v>0</v>
      </c>
      <c r="N33" s="60" t="b">
        <f ca="1">IFERROR(__xludf.DUMMYFUNCTION("""COMPUTED_VALUE"""),FALSE)</f>
        <v>0</v>
      </c>
      <c r="O33" s="60" t="b">
        <f ca="1">IFERROR(__xludf.DUMMYFUNCTION("""COMPUTED_VALUE"""),FALSE)</f>
        <v>0</v>
      </c>
      <c r="P33" s="60" t="b">
        <f ca="1">IFERROR(__xludf.DUMMYFUNCTION("""COMPUTED_VALUE"""),FALSE)</f>
        <v>0</v>
      </c>
      <c r="Q33" s="60" t="b">
        <f ca="1">IFERROR(__xludf.DUMMYFUNCTION("""COMPUTED_VALUE"""),FALSE)</f>
        <v>0</v>
      </c>
      <c r="R33" s="60" t="b">
        <f ca="1">IFERROR(__xludf.DUMMYFUNCTION("""COMPUTED_VALUE"""),FALSE)</f>
        <v>0</v>
      </c>
      <c r="S33" s="60"/>
      <c r="T33" s="60"/>
      <c r="U33" s="60"/>
      <c r="V33" s="60"/>
      <c r="W33" s="60"/>
      <c r="X33" s="60"/>
      <c r="Y33" s="60"/>
      <c r="Z33" s="60"/>
      <c r="AA33" s="60" t="b">
        <f ca="1">IFERROR(__xludf.DUMMYFUNCTION("""COMPUTED_VALUE"""),FALSE)</f>
        <v>0</v>
      </c>
      <c r="AB33" s="60" t="b">
        <f ca="1">IFERROR(__xludf.DUMMYFUNCTION("""COMPUTED_VALUE"""),FALSE)</f>
        <v>0</v>
      </c>
      <c r="AC33" s="60" t="b">
        <f ca="1">IFERROR(__xludf.DUMMYFUNCTION("""COMPUTED_VALUE"""),FALSE)</f>
        <v>0</v>
      </c>
      <c r="AD33" s="60" t="b">
        <f ca="1">IFERROR(__xludf.DUMMYFUNCTION("""COMPUTED_VALUE"""),FALSE)</f>
        <v>0</v>
      </c>
      <c r="AE33" s="60" t="b">
        <f ca="1">IFERROR(__xludf.DUMMYFUNCTION("""COMPUTED_VALUE"""),FALSE)</f>
        <v>0</v>
      </c>
      <c r="AF33" s="60" t="b">
        <f ca="1">IFERROR(__xludf.DUMMYFUNCTION("""COMPUTED_VALUE"""),FALSE)</f>
        <v>0</v>
      </c>
      <c r="AG33" s="60" t="b">
        <f ca="1">IFERROR(__xludf.DUMMYFUNCTION("""COMPUTED_VALUE"""),FALSE)</f>
        <v>0</v>
      </c>
      <c r="AH33" s="60" t="b">
        <f ca="1">IFERROR(__xludf.DUMMYFUNCTION("""COMPUTED_VALUE"""),FALSE)</f>
        <v>0</v>
      </c>
    </row>
    <row r="34" spans="1:34" ht="13.2">
      <c r="A34" s="60"/>
      <c r="B34" s="60"/>
      <c r="C34" s="60"/>
      <c r="D34" s="60"/>
      <c r="E34" s="60"/>
      <c r="F34" s="60"/>
      <c r="G34" s="60"/>
      <c r="H34" s="60"/>
      <c r="I34" s="60"/>
      <c r="J34" s="60"/>
      <c r="K34" s="60"/>
      <c r="L34" s="60"/>
      <c r="M34" s="60" t="b">
        <f ca="1">IFERROR(__xludf.DUMMYFUNCTION("""COMPUTED_VALUE"""),FALSE)</f>
        <v>0</v>
      </c>
      <c r="N34" s="60" t="b">
        <f ca="1">IFERROR(__xludf.DUMMYFUNCTION("""COMPUTED_VALUE"""),FALSE)</f>
        <v>0</v>
      </c>
      <c r="O34" s="60" t="b">
        <f ca="1">IFERROR(__xludf.DUMMYFUNCTION("""COMPUTED_VALUE"""),FALSE)</f>
        <v>0</v>
      </c>
      <c r="P34" s="60" t="b">
        <f ca="1">IFERROR(__xludf.DUMMYFUNCTION("""COMPUTED_VALUE"""),FALSE)</f>
        <v>0</v>
      </c>
      <c r="Q34" s="60" t="b">
        <f ca="1">IFERROR(__xludf.DUMMYFUNCTION("""COMPUTED_VALUE"""),FALSE)</f>
        <v>0</v>
      </c>
      <c r="R34" s="60" t="b">
        <f ca="1">IFERROR(__xludf.DUMMYFUNCTION("""COMPUTED_VALUE"""),FALSE)</f>
        <v>0</v>
      </c>
      <c r="S34" s="60"/>
      <c r="T34" s="60"/>
      <c r="U34" s="60"/>
      <c r="V34" s="60"/>
      <c r="W34" s="60"/>
      <c r="X34" s="60"/>
      <c r="Y34" s="60"/>
      <c r="Z34" s="60"/>
      <c r="AA34" s="60" t="b">
        <f ca="1">IFERROR(__xludf.DUMMYFUNCTION("""COMPUTED_VALUE"""),FALSE)</f>
        <v>0</v>
      </c>
      <c r="AB34" s="60" t="b">
        <f ca="1">IFERROR(__xludf.DUMMYFUNCTION("""COMPUTED_VALUE"""),FALSE)</f>
        <v>0</v>
      </c>
      <c r="AC34" s="60" t="b">
        <f ca="1">IFERROR(__xludf.DUMMYFUNCTION("""COMPUTED_VALUE"""),FALSE)</f>
        <v>0</v>
      </c>
      <c r="AD34" s="60" t="b">
        <f ca="1">IFERROR(__xludf.DUMMYFUNCTION("""COMPUTED_VALUE"""),FALSE)</f>
        <v>0</v>
      </c>
      <c r="AE34" s="60" t="b">
        <f ca="1">IFERROR(__xludf.DUMMYFUNCTION("""COMPUTED_VALUE"""),FALSE)</f>
        <v>0</v>
      </c>
      <c r="AF34" s="60" t="b">
        <f ca="1">IFERROR(__xludf.DUMMYFUNCTION("""COMPUTED_VALUE"""),FALSE)</f>
        <v>0</v>
      </c>
      <c r="AG34" s="60" t="b">
        <f ca="1">IFERROR(__xludf.DUMMYFUNCTION("""COMPUTED_VALUE"""),FALSE)</f>
        <v>0</v>
      </c>
      <c r="AH34" s="60" t="b">
        <f ca="1">IFERROR(__xludf.DUMMYFUNCTION("""COMPUTED_VALUE"""),FALSE)</f>
        <v>0</v>
      </c>
    </row>
    <row r="35" spans="1:34" ht="13.2">
      <c r="A35" s="60"/>
      <c r="B35" s="60"/>
      <c r="C35" s="60"/>
      <c r="D35" s="60"/>
      <c r="E35" s="60"/>
      <c r="F35" s="60"/>
      <c r="G35" s="60"/>
      <c r="H35" s="60"/>
      <c r="I35" s="60"/>
      <c r="J35" s="60"/>
      <c r="K35" s="60"/>
      <c r="L35" s="60"/>
      <c r="M35" s="60" t="b">
        <f ca="1">IFERROR(__xludf.DUMMYFUNCTION("""COMPUTED_VALUE"""),FALSE)</f>
        <v>0</v>
      </c>
      <c r="N35" s="60" t="b">
        <f ca="1">IFERROR(__xludf.DUMMYFUNCTION("""COMPUTED_VALUE"""),FALSE)</f>
        <v>0</v>
      </c>
      <c r="O35" s="60" t="b">
        <f ca="1">IFERROR(__xludf.DUMMYFUNCTION("""COMPUTED_VALUE"""),FALSE)</f>
        <v>0</v>
      </c>
      <c r="P35" s="60" t="b">
        <f ca="1">IFERROR(__xludf.DUMMYFUNCTION("""COMPUTED_VALUE"""),FALSE)</f>
        <v>0</v>
      </c>
      <c r="Q35" s="60" t="b">
        <f ca="1">IFERROR(__xludf.DUMMYFUNCTION("""COMPUTED_VALUE"""),FALSE)</f>
        <v>0</v>
      </c>
      <c r="R35" s="60" t="b">
        <f ca="1">IFERROR(__xludf.DUMMYFUNCTION("""COMPUTED_VALUE"""),FALSE)</f>
        <v>0</v>
      </c>
      <c r="S35" s="60"/>
      <c r="T35" s="60"/>
      <c r="U35" s="60"/>
      <c r="V35" s="60"/>
      <c r="W35" s="60"/>
      <c r="X35" s="60"/>
      <c r="Y35" s="60"/>
      <c r="Z35" s="60"/>
      <c r="AA35" s="60" t="b">
        <f ca="1">IFERROR(__xludf.DUMMYFUNCTION("""COMPUTED_VALUE"""),FALSE)</f>
        <v>0</v>
      </c>
      <c r="AB35" s="60" t="b">
        <f ca="1">IFERROR(__xludf.DUMMYFUNCTION("""COMPUTED_VALUE"""),FALSE)</f>
        <v>0</v>
      </c>
      <c r="AC35" s="60" t="b">
        <f ca="1">IFERROR(__xludf.DUMMYFUNCTION("""COMPUTED_VALUE"""),FALSE)</f>
        <v>0</v>
      </c>
      <c r="AD35" s="60" t="b">
        <f ca="1">IFERROR(__xludf.DUMMYFUNCTION("""COMPUTED_VALUE"""),FALSE)</f>
        <v>0</v>
      </c>
      <c r="AE35" s="60" t="b">
        <f ca="1">IFERROR(__xludf.DUMMYFUNCTION("""COMPUTED_VALUE"""),FALSE)</f>
        <v>0</v>
      </c>
      <c r="AF35" s="60" t="b">
        <f ca="1">IFERROR(__xludf.DUMMYFUNCTION("""COMPUTED_VALUE"""),FALSE)</f>
        <v>0</v>
      </c>
      <c r="AG35" s="60" t="b">
        <f ca="1">IFERROR(__xludf.DUMMYFUNCTION("""COMPUTED_VALUE"""),FALSE)</f>
        <v>0</v>
      </c>
      <c r="AH35" s="60" t="b">
        <f ca="1">IFERROR(__xludf.DUMMYFUNCTION("""COMPUTED_VALUE"""),FALSE)</f>
        <v>0</v>
      </c>
    </row>
    <row r="36" spans="1:34" ht="13.2">
      <c r="A36" s="60"/>
      <c r="B36" s="60"/>
      <c r="C36" s="60"/>
      <c r="D36" s="60"/>
      <c r="E36" s="60"/>
      <c r="F36" s="60"/>
      <c r="G36" s="60"/>
      <c r="H36" s="60"/>
      <c r="I36" s="60"/>
      <c r="J36" s="60"/>
      <c r="K36" s="60"/>
      <c r="L36" s="60"/>
      <c r="M36" s="60" t="b">
        <f ca="1">IFERROR(__xludf.DUMMYFUNCTION("""COMPUTED_VALUE"""),FALSE)</f>
        <v>0</v>
      </c>
      <c r="N36" s="60" t="b">
        <f ca="1">IFERROR(__xludf.DUMMYFUNCTION("""COMPUTED_VALUE"""),FALSE)</f>
        <v>0</v>
      </c>
      <c r="O36" s="60" t="b">
        <f ca="1">IFERROR(__xludf.DUMMYFUNCTION("""COMPUTED_VALUE"""),FALSE)</f>
        <v>0</v>
      </c>
      <c r="P36" s="60" t="b">
        <f ca="1">IFERROR(__xludf.DUMMYFUNCTION("""COMPUTED_VALUE"""),FALSE)</f>
        <v>0</v>
      </c>
      <c r="Q36" s="60" t="b">
        <f ca="1">IFERROR(__xludf.DUMMYFUNCTION("""COMPUTED_VALUE"""),FALSE)</f>
        <v>0</v>
      </c>
      <c r="R36" s="60" t="b">
        <f ca="1">IFERROR(__xludf.DUMMYFUNCTION("""COMPUTED_VALUE"""),FALSE)</f>
        <v>0</v>
      </c>
      <c r="S36" s="60"/>
      <c r="T36" s="60"/>
      <c r="U36" s="60"/>
      <c r="V36" s="60"/>
      <c r="W36" s="60"/>
      <c r="X36" s="60"/>
      <c r="Y36" s="60"/>
      <c r="Z36" s="60"/>
      <c r="AA36" s="60" t="b">
        <f ca="1">IFERROR(__xludf.DUMMYFUNCTION("""COMPUTED_VALUE"""),FALSE)</f>
        <v>0</v>
      </c>
      <c r="AB36" s="60" t="b">
        <f ca="1">IFERROR(__xludf.DUMMYFUNCTION("""COMPUTED_VALUE"""),FALSE)</f>
        <v>0</v>
      </c>
      <c r="AC36" s="60" t="b">
        <f ca="1">IFERROR(__xludf.DUMMYFUNCTION("""COMPUTED_VALUE"""),FALSE)</f>
        <v>0</v>
      </c>
      <c r="AD36" s="60" t="b">
        <f ca="1">IFERROR(__xludf.DUMMYFUNCTION("""COMPUTED_VALUE"""),FALSE)</f>
        <v>0</v>
      </c>
      <c r="AE36" s="60" t="b">
        <f ca="1">IFERROR(__xludf.DUMMYFUNCTION("""COMPUTED_VALUE"""),FALSE)</f>
        <v>0</v>
      </c>
      <c r="AF36" s="60" t="b">
        <f ca="1">IFERROR(__xludf.DUMMYFUNCTION("""COMPUTED_VALUE"""),FALSE)</f>
        <v>0</v>
      </c>
      <c r="AG36" s="60" t="b">
        <f ca="1">IFERROR(__xludf.DUMMYFUNCTION("""COMPUTED_VALUE"""),FALSE)</f>
        <v>0</v>
      </c>
      <c r="AH36" s="60" t="b">
        <f ca="1">IFERROR(__xludf.DUMMYFUNCTION("""COMPUTED_VALUE"""),FALSE)</f>
        <v>0</v>
      </c>
    </row>
    <row r="37" spans="1:34" ht="13.2">
      <c r="A37" s="60"/>
      <c r="B37" s="60"/>
      <c r="C37" s="60"/>
      <c r="D37" s="60"/>
      <c r="E37" s="60"/>
      <c r="F37" s="60"/>
      <c r="G37" s="60"/>
      <c r="H37" s="60"/>
      <c r="I37" s="60"/>
      <c r="J37" s="60"/>
      <c r="K37" s="60"/>
      <c r="L37" s="60"/>
      <c r="M37" s="60" t="b">
        <f ca="1">IFERROR(__xludf.DUMMYFUNCTION("""COMPUTED_VALUE"""),FALSE)</f>
        <v>0</v>
      </c>
      <c r="N37" s="60" t="b">
        <f ca="1">IFERROR(__xludf.DUMMYFUNCTION("""COMPUTED_VALUE"""),FALSE)</f>
        <v>0</v>
      </c>
      <c r="O37" s="60" t="b">
        <f ca="1">IFERROR(__xludf.DUMMYFUNCTION("""COMPUTED_VALUE"""),FALSE)</f>
        <v>0</v>
      </c>
      <c r="P37" s="60" t="b">
        <f ca="1">IFERROR(__xludf.DUMMYFUNCTION("""COMPUTED_VALUE"""),FALSE)</f>
        <v>0</v>
      </c>
      <c r="Q37" s="60" t="b">
        <f ca="1">IFERROR(__xludf.DUMMYFUNCTION("""COMPUTED_VALUE"""),FALSE)</f>
        <v>0</v>
      </c>
      <c r="R37" s="60" t="b">
        <f ca="1">IFERROR(__xludf.DUMMYFUNCTION("""COMPUTED_VALUE"""),FALSE)</f>
        <v>0</v>
      </c>
      <c r="S37" s="60"/>
      <c r="T37" s="60"/>
      <c r="U37" s="60"/>
      <c r="V37" s="60"/>
      <c r="W37" s="60"/>
      <c r="X37" s="60"/>
      <c r="Y37" s="60"/>
      <c r="Z37" s="60"/>
      <c r="AA37" s="60" t="b">
        <f ca="1">IFERROR(__xludf.DUMMYFUNCTION("""COMPUTED_VALUE"""),FALSE)</f>
        <v>0</v>
      </c>
      <c r="AB37" s="60" t="b">
        <f ca="1">IFERROR(__xludf.DUMMYFUNCTION("""COMPUTED_VALUE"""),FALSE)</f>
        <v>0</v>
      </c>
      <c r="AC37" s="60" t="b">
        <f ca="1">IFERROR(__xludf.DUMMYFUNCTION("""COMPUTED_VALUE"""),FALSE)</f>
        <v>0</v>
      </c>
      <c r="AD37" s="60" t="b">
        <f ca="1">IFERROR(__xludf.DUMMYFUNCTION("""COMPUTED_VALUE"""),FALSE)</f>
        <v>0</v>
      </c>
      <c r="AE37" s="60" t="b">
        <f ca="1">IFERROR(__xludf.DUMMYFUNCTION("""COMPUTED_VALUE"""),FALSE)</f>
        <v>0</v>
      </c>
      <c r="AF37" s="60" t="b">
        <f ca="1">IFERROR(__xludf.DUMMYFUNCTION("""COMPUTED_VALUE"""),FALSE)</f>
        <v>0</v>
      </c>
      <c r="AG37" s="60" t="b">
        <f ca="1">IFERROR(__xludf.DUMMYFUNCTION("""COMPUTED_VALUE"""),FALSE)</f>
        <v>0</v>
      </c>
      <c r="AH37" s="60" t="b">
        <f ca="1">IFERROR(__xludf.DUMMYFUNCTION("""COMPUTED_VALUE"""),FALSE)</f>
        <v>0</v>
      </c>
    </row>
    <row r="38" spans="1:34" ht="13.2">
      <c r="A38" s="60"/>
      <c r="B38" s="60"/>
      <c r="C38" s="60"/>
      <c r="D38" s="60"/>
      <c r="E38" s="60"/>
      <c r="F38" s="60"/>
      <c r="G38" s="60"/>
      <c r="H38" s="60"/>
      <c r="I38" s="60"/>
      <c r="J38" s="60"/>
      <c r="K38" s="60"/>
      <c r="L38" s="60"/>
      <c r="M38" s="60" t="b">
        <f ca="1">IFERROR(__xludf.DUMMYFUNCTION("""COMPUTED_VALUE"""),FALSE)</f>
        <v>0</v>
      </c>
      <c r="N38" s="60" t="b">
        <f ca="1">IFERROR(__xludf.DUMMYFUNCTION("""COMPUTED_VALUE"""),FALSE)</f>
        <v>0</v>
      </c>
      <c r="O38" s="60" t="b">
        <f ca="1">IFERROR(__xludf.DUMMYFUNCTION("""COMPUTED_VALUE"""),FALSE)</f>
        <v>0</v>
      </c>
      <c r="P38" s="60" t="b">
        <f ca="1">IFERROR(__xludf.DUMMYFUNCTION("""COMPUTED_VALUE"""),FALSE)</f>
        <v>0</v>
      </c>
      <c r="Q38" s="60" t="b">
        <f ca="1">IFERROR(__xludf.DUMMYFUNCTION("""COMPUTED_VALUE"""),FALSE)</f>
        <v>0</v>
      </c>
      <c r="R38" s="60" t="b">
        <f ca="1">IFERROR(__xludf.DUMMYFUNCTION("""COMPUTED_VALUE"""),FALSE)</f>
        <v>0</v>
      </c>
      <c r="S38" s="60"/>
      <c r="T38" s="60"/>
      <c r="U38" s="60"/>
      <c r="V38" s="60"/>
      <c r="W38" s="60"/>
      <c r="X38" s="60"/>
      <c r="Y38" s="60"/>
      <c r="Z38" s="60"/>
      <c r="AA38" s="60" t="b">
        <f ca="1">IFERROR(__xludf.DUMMYFUNCTION("""COMPUTED_VALUE"""),FALSE)</f>
        <v>0</v>
      </c>
      <c r="AB38" s="60" t="b">
        <f ca="1">IFERROR(__xludf.DUMMYFUNCTION("""COMPUTED_VALUE"""),FALSE)</f>
        <v>0</v>
      </c>
      <c r="AC38" s="60" t="b">
        <f ca="1">IFERROR(__xludf.DUMMYFUNCTION("""COMPUTED_VALUE"""),FALSE)</f>
        <v>0</v>
      </c>
      <c r="AD38" s="60" t="b">
        <f ca="1">IFERROR(__xludf.DUMMYFUNCTION("""COMPUTED_VALUE"""),FALSE)</f>
        <v>0</v>
      </c>
      <c r="AE38" s="60" t="b">
        <f ca="1">IFERROR(__xludf.DUMMYFUNCTION("""COMPUTED_VALUE"""),FALSE)</f>
        <v>0</v>
      </c>
      <c r="AF38" s="60" t="b">
        <f ca="1">IFERROR(__xludf.DUMMYFUNCTION("""COMPUTED_VALUE"""),FALSE)</f>
        <v>0</v>
      </c>
      <c r="AG38" s="60" t="b">
        <f ca="1">IFERROR(__xludf.DUMMYFUNCTION("""COMPUTED_VALUE"""),FALSE)</f>
        <v>0</v>
      </c>
      <c r="AH38" s="60" t="b">
        <f ca="1">IFERROR(__xludf.DUMMYFUNCTION("""COMPUTED_VALUE"""),FALSE)</f>
        <v>0</v>
      </c>
    </row>
    <row r="39" spans="1:34" ht="13.2">
      <c r="A39" s="60"/>
      <c r="B39" s="60"/>
      <c r="C39" s="60"/>
      <c r="D39" s="60"/>
      <c r="E39" s="60"/>
      <c r="F39" s="60"/>
      <c r="G39" s="60"/>
      <c r="H39" s="60"/>
      <c r="I39" s="60"/>
      <c r="J39" s="60"/>
      <c r="K39" s="60"/>
      <c r="L39" s="60"/>
      <c r="M39" s="60" t="b">
        <f ca="1">IFERROR(__xludf.DUMMYFUNCTION("""COMPUTED_VALUE"""),FALSE)</f>
        <v>0</v>
      </c>
      <c r="N39" s="60" t="b">
        <f ca="1">IFERROR(__xludf.DUMMYFUNCTION("""COMPUTED_VALUE"""),FALSE)</f>
        <v>0</v>
      </c>
      <c r="O39" s="60" t="b">
        <f ca="1">IFERROR(__xludf.DUMMYFUNCTION("""COMPUTED_VALUE"""),FALSE)</f>
        <v>0</v>
      </c>
      <c r="P39" s="60" t="b">
        <f ca="1">IFERROR(__xludf.DUMMYFUNCTION("""COMPUTED_VALUE"""),FALSE)</f>
        <v>0</v>
      </c>
      <c r="Q39" s="60" t="b">
        <f ca="1">IFERROR(__xludf.DUMMYFUNCTION("""COMPUTED_VALUE"""),FALSE)</f>
        <v>0</v>
      </c>
      <c r="R39" s="60" t="b">
        <f ca="1">IFERROR(__xludf.DUMMYFUNCTION("""COMPUTED_VALUE"""),FALSE)</f>
        <v>0</v>
      </c>
      <c r="S39" s="60"/>
      <c r="T39" s="60"/>
      <c r="U39" s="60"/>
      <c r="V39" s="60"/>
      <c r="W39" s="60"/>
      <c r="X39" s="60"/>
      <c r="Y39" s="60"/>
      <c r="Z39" s="60"/>
      <c r="AA39" s="60" t="b">
        <f ca="1">IFERROR(__xludf.DUMMYFUNCTION("""COMPUTED_VALUE"""),FALSE)</f>
        <v>0</v>
      </c>
      <c r="AB39" s="60" t="b">
        <f ca="1">IFERROR(__xludf.DUMMYFUNCTION("""COMPUTED_VALUE"""),FALSE)</f>
        <v>0</v>
      </c>
      <c r="AC39" s="60" t="b">
        <f ca="1">IFERROR(__xludf.DUMMYFUNCTION("""COMPUTED_VALUE"""),FALSE)</f>
        <v>0</v>
      </c>
      <c r="AD39" s="60" t="b">
        <f ca="1">IFERROR(__xludf.DUMMYFUNCTION("""COMPUTED_VALUE"""),FALSE)</f>
        <v>0</v>
      </c>
      <c r="AE39" s="60" t="b">
        <f ca="1">IFERROR(__xludf.DUMMYFUNCTION("""COMPUTED_VALUE"""),FALSE)</f>
        <v>0</v>
      </c>
      <c r="AF39" s="60" t="b">
        <f ca="1">IFERROR(__xludf.DUMMYFUNCTION("""COMPUTED_VALUE"""),FALSE)</f>
        <v>0</v>
      </c>
      <c r="AG39" s="60" t="b">
        <f ca="1">IFERROR(__xludf.DUMMYFUNCTION("""COMPUTED_VALUE"""),FALSE)</f>
        <v>0</v>
      </c>
      <c r="AH39" s="60" t="b">
        <f ca="1">IFERROR(__xludf.DUMMYFUNCTION("""COMPUTED_VALUE"""),FALSE)</f>
        <v>0</v>
      </c>
    </row>
    <row r="40" spans="1:34" ht="13.2">
      <c r="A40" s="60"/>
      <c r="B40" s="60"/>
      <c r="C40" s="60"/>
      <c r="D40" s="60"/>
      <c r="E40" s="60"/>
      <c r="F40" s="60"/>
      <c r="G40" s="60"/>
      <c r="H40" s="60"/>
      <c r="I40" s="60"/>
      <c r="J40" s="60"/>
      <c r="K40" s="60"/>
      <c r="L40" s="60"/>
      <c r="M40" s="60" t="b">
        <f ca="1">IFERROR(__xludf.DUMMYFUNCTION("""COMPUTED_VALUE"""),FALSE)</f>
        <v>0</v>
      </c>
      <c r="N40" s="60" t="b">
        <f ca="1">IFERROR(__xludf.DUMMYFUNCTION("""COMPUTED_VALUE"""),FALSE)</f>
        <v>0</v>
      </c>
      <c r="O40" s="60" t="b">
        <f ca="1">IFERROR(__xludf.DUMMYFUNCTION("""COMPUTED_VALUE"""),FALSE)</f>
        <v>0</v>
      </c>
      <c r="P40" s="60" t="b">
        <f ca="1">IFERROR(__xludf.DUMMYFUNCTION("""COMPUTED_VALUE"""),FALSE)</f>
        <v>0</v>
      </c>
      <c r="Q40" s="60" t="b">
        <f ca="1">IFERROR(__xludf.DUMMYFUNCTION("""COMPUTED_VALUE"""),FALSE)</f>
        <v>0</v>
      </c>
      <c r="R40" s="60" t="b">
        <f ca="1">IFERROR(__xludf.DUMMYFUNCTION("""COMPUTED_VALUE"""),FALSE)</f>
        <v>0</v>
      </c>
      <c r="S40" s="60"/>
      <c r="T40" s="60"/>
      <c r="U40" s="60"/>
      <c r="V40" s="60"/>
      <c r="W40" s="60"/>
      <c r="X40" s="60"/>
      <c r="Y40" s="60"/>
      <c r="Z40" s="60"/>
      <c r="AA40" s="60" t="b">
        <f ca="1">IFERROR(__xludf.DUMMYFUNCTION("""COMPUTED_VALUE"""),FALSE)</f>
        <v>0</v>
      </c>
      <c r="AB40" s="60" t="b">
        <f ca="1">IFERROR(__xludf.DUMMYFUNCTION("""COMPUTED_VALUE"""),FALSE)</f>
        <v>0</v>
      </c>
      <c r="AC40" s="60" t="b">
        <f ca="1">IFERROR(__xludf.DUMMYFUNCTION("""COMPUTED_VALUE"""),FALSE)</f>
        <v>0</v>
      </c>
      <c r="AD40" s="60" t="b">
        <f ca="1">IFERROR(__xludf.DUMMYFUNCTION("""COMPUTED_VALUE"""),FALSE)</f>
        <v>0</v>
      </c>
      <c r="AE40" s="60" t="b">
        <f ca="1">IFERROR(__xludf.DUMMYFUNCTION("""COMPUTED_VALUE"""),FALSE)</f>
        <v>0</v>
      </c>
      <c r="AF40" s="60" t="b">
        <f ca="1">IFERROR(__xludf.DUMMYFUNCTION("""COMPUTED_VALUE"""),FALSE)</f>
        <v>0</v>
      </c>
      <c r="AG40" s="60" t="b">
        <f ca="1">IFERROR(__xludf.DUMMYFUNCTION("""COMPUTED_VALUE"""),FALSE)</f>
        <v>0</v>
      </c>
      <c r="AH40" s="60" t="b">
        <f ca="1">IFERROR(__xludf.DUMMYFUNCTION("""COMPUTED_VALUE"""),FALSE)</f>
        <v>0</v>
      </c>
    </row>
    <row r="41" spans="1:34" ht="13.2">
      <c r="A41" s="60"/>
      <c r="B41" s="60"/>
      <c r="C41" s="60"/>
      <c r="D41" s="60"/>
      <c r="E41" s="60"/>
      <c r="F41" s="60"/>
      <c r="G41" s="60"/>
      <c r="H41" s="60"/>
      <c r="I41" s="60"/>
      <c r="J41" s="60"/>
      <c r="K41" s="60"/>
      <c r="L41" s="60"/>
      <c r="M41" s="60" t="b">
        <f ca="1">IFERROR(__xludf.DUMMYFUNCTION("""COMPUTED_VALUE"""),FALSE)</f>
        <v>0</v>
      </c>
      <c r="N41" s="60" t="b">
        <f ca="1">IFERROR(__xludf.DUMMYFUNCTION("""COMPUTED_VALUE"""),FALSE)</f>
        <v>0</v>
      </c>
      <c r="O41" s="60" t="b">
        <f ca="1">IFERROR(__xludf.DUMMYFUNCTION("""COMPUTED_VALUE"""),FALSE)</f>
        <v>0</v>
      </c>
      <c r="P41" s="60" t="b">
        <f ca="1">IFERROR(__xludf.DUMMYFUNCTION("""COMPUTED_VALUE"""),FALSE)</f>
        <v>0</v>
      </c>
      <c r="Q41" s="60" t="b">
        <f ca="1">IFERROR(__xludf.DUMMYFUNCTION("""COMPUTED_VALUE"""),FALSE)</f>
        <v>0</v>
      </c>
      <c r="R41" s="60" t="b">
        <f ca="1">IFERROR(__xludf.DUMMYFUNCTION("""COMPUTED_VALUE"""),FALSE)</f>
        <v>0</v>
      </c>
      <c r="S41" s="60"/>
      <c r="T41" s="60"/>
      <c r="U41" s="60"/>
      <c r="V41" s="60"/>
      <c r="W41" s="60"/>
      <c r="X41" s="60"/>
      <c r="Y41" s="60"/>
      <c r="Z41" s="60"/>
      <c r="AA41" s="60" t="b">
        <f ca="1">IFERROR(__xludf.DUMMYFUNCTION("""COMPUTED_VALUE"""),FALSE)</f>
        <v>0</v>
      </c>
      <c r="AB41" s="60" t="b">
        <f ca="1">IFERROR(__xludf.DUMMYFUNCTION("""COMPUTED_VALUE"""),FALSE)</f>
        <v>0</v>
      </c>
      <c r="AC41" s="60" t="b">
        <f ca="1">IFERROR(__xludf.DUMMYFUNCTION("""COMPUTED_VALUE"""),FALSE)</f>
        <v>0</v>
      </c>
      <c r="AD41" s="60" t="b">
        <f ca="1">IFERROR(__xludf.DUMMYFUNCTION("""COMPUTED_VALUE"""),FALSE)</f>
        <v>0</v>
      </c>
      <c r="AE41" s="60" t="b">
        <f ca="1">IFERROR(__xludf.DUMMYFUNCTION("""COMPUTED_VALUE"""),FALSE)</f>
        <v>0</v>
      </c>
      <c r="AF41" s="60" t="b">
        <f ca="1">IFERROR(__xludf.DUMMYFUNCTION("""COMPUTED_VALUE"""),FALSE)</f>
        <v>0</v>
      </c>
      <c r="AG41" s="60" t="b">
        <f ca="1">IFERROR(__xludf.DUMMYFUNCTION("""COMPUTED_VALUE"""),FALSE)</f>
        <v>0</v>
      </c>
      <c r="AH41" s="60" t="b">
        <f ca="1">IFERROR(__xludf.DUMMYFUNCTION("""COMPUTED_VALUE"""),FALSE)</f>
        <v>0</v>
      </c>
    </row>
    <row r="42" spans="1:34" ht="13.2">
      <c r="A42" s="60"/>
      <c r="B42" s="60"/>
      <c r="C42" s="60"/>
      <c r="D42" s="60"/>
      <c r="E42" s="60"/>
      <c r="F42" s="60"/>
      <c r="G42" s="60"/>
      <c r="H42" s="60"/>
      <c r="I42" s="60"/>
      <c r="J42" s="60"/>
      <c r="K42" s="60"/>
      <c r="L42" s="60"/>
      <c r="M42" s="60" t="b">
        <f ca="1">IFERROR(__xludf.DUMMYFUNCTION("""COMPUTED_VALUE"""),FALSE)</f>
        <v>0</v>
      </c>
      <c r="N42" s="60" t="b">
        <f ca="1">IFERROR(__xludf.DUMMYFUNCTION("""COMPUTED_VALUE"""),FALSE)</f>
        <v>0</v>
      </c>
      <c r="O42" s="60" t="b">
        <f ca="1">IFERROR(__xludf.DUMMYFUNCTION("""COMPUTED_VALUE"""),FALSE)</f>
        <v>0</v>
      </c>
      <c r="P42" s="60" t="b">
        <f ca="1">IFERROR(__xludf.DUMMYFUNCTION("""COMPUTED_VALUE"""),FALSE)</f>
        <v>0</v>
      </c>
      <c r="Q42" s="60" t="b">
        <f ca="1">IFERROR(__xludf.DUMMYFUNCTION("""COMPUTED_VALUE"""),FALSE)</f>
        <v>0</v>
      </c>
      <c r="R42" s="60" t="b">
        <f ca="1">IFERROR(__xludf.DUMMYFUNCTION("""COMPUTED_VALUE"""),FALSE)</f>
        <v>0</v>
      </c>
      <c r="S42" s="60"/>
      <c r="T42" s="60"/>
      <c r="U42" s="60"/>
      <c r="V42" s="60"/>
      <c r="W42" s="60"/>
      <c r="X42" s="60"/>
      <c r="Y42" s="60"/>
      <c r="Z42" s="60"/>
      <c r="AA42" s="60" t="b">
        <f ca="1">IFERROR(__xludf.DUMMYFUNCTION("""COMPUTED_VALUE"""),FALSE)</f>
        <v>0</v>
      </c>
      <c r="AB42" s="60" t="b">
        <f ca="1">IFERROR(__xludf.DUMMYFUNCTION("""COMPUTED_VALUE"""),FALSE)</f>
        <v>0</v>
      </c>
      <c r="AC42" s="60" t="b">
        <f ca="1">IFERROR(__xludf.DUMMYFUNCTION("""COMPUTED_VALUE"""),FALSE)</f>
        <v>0</v>
      </c>
      <c r="AD42" s="60" t="b">
        <f ca="1">IFERROR(__xludf.DUMMYFUNCTION("""COMPUTED_VALUE"""),FALSE)</f>
        <v>0</v>
      </c>
      <c r="AE42" s="60" t="b">
        <f ca="1">IFERROR(__xludf.DUMMYFUNCTION("""COMPUTED_VALUE"""),FALSE)</f>
        <v>0</v>
      </c>
      <c r="AF42" s="60" t="b">
        <f ca="1">IFERROR(__xludf.DUMMYFUNCTION("""COMPUTED_VALUE"""),FALSE)</f>
        <v>0</v>
      </c>
      <c r="AG42" s="60" t="b">
        <f ca="1">IFERROR(__xludf.DUMMYFUNCTION("""COMPUTED_VALUE"""),FALSE)</f>
        <v>0</v>
      </c>
      <c r="AH42" s="60" t="b">
        <f ca="1">IFERROR(__xludf.DUMMYFUNCTION("""COMPUTED_VALUE"""),FALSE)</f>
        <v>0</v>
      </c>
    </row>
    <row r="43" spans="1:34" ht="13.2">
      <c r="A43" s="60"/>
      <c r="B43" s="60"/>
      <c r="C43" s="60"/>
      <c r="D43" s="60"/>
      <c r="E43" s="60"/>
      <c r="F43" s="60"/>
      <c r="G43" s="60"/>
      <c r="H43" s="60"/>
      <c r="I43" s="60"/>
      <c r="J43" s="60"/>
      <c r="K43" s="60"/>
      <c r="L43" s="60"/>
      <c r="M43" s="60" t="b">
        <f ca="1">IFERROR(__xludf.DUMMYFUNCTION("""COMPUTED_VALUE"""),FALSE)</f>
        <v>0</v>
      </c>
      <c r="N43" s="60" t="b">
        <f ca="1">IFERROR(__xludf.DUMMYFUNCTION("""COMPUTED_VALUE"""),FALSE)</f>
        <v>0</v>
      </c>
      <c r="O43" s="60" t="b">
        <f ca="1">IFERROR(__xludf.DUMMYFUNCTION("""COMPUTED_VALUE"""),FALSE)</f>
        <v>0</v>
      </c>
      <c r="P43" s="60" t="b">
        <f ca="1">IFERROR(__xludf.DUMMYFUNCTION("""COMPUTED_VALUE"""),FALSE)</f>
        <v>0</v>
      </c>
      <c r="Q43" s="60" t="b">
        <f ca="1">IFERROR(__xludf.DUMMYFUNCTION("""COMPUTED_VALUE"""),FALSE)</f>
        <v>0</v>
      </c>
      <c r="R43" s="60" t="b">
        <f ca="1">IFERROR(__xludf.DUMMYFUNCTION("""COMPUTED_VALUE"""),FALSE)</f>
        <v>0</v>
      </c>
      <c r="S43" s="60"/>
      <c r="T43" s="60"/>
      <c r="U43" s="60"/>
      <c r="V43" s="60"/>
      <c r="W43" s="60"/>
      <c r="X43" s="60"/>
      <c r="Y43" s="60"/>
      <c r="Z43" s="60"/>
      <c r="AA43" s="60" t="b">
        <f ca="1">IFERROR(__xludf.DUMMYFUNCTION("""COMPUTED_VALUE"""),FALSE)</f>
        <v>0</v>
      </c>
      <c r="AB43" s="60" t="b">
        <f ca="1">IFERROR(__xludf.DUMMYFUNCTION("""COMPUTED_VALUE"""),FALSE)</f>
        <v>0</v>
      </c>
      <c r="AC43" s="60" t="b">
        <f ca="1">IFERROR(__xludf.DUMMYFUNCTION("""COMPUTED_VALUE"""),FALSE)</f>
        <v>0</v>
      </c>
      <c r="AD43" s="60" t="b">
        <f ca="1">IFERROR(__xludf.DUMMYFUNCTION("""COMPUTED_VALUE"""),FALSE)</f>
        <v>0</v>
      </c>
      <c r="AE43" s="60" t="b">
        <f ca="1">IFERROR(__xludf.DUMMYFUNCTION("""COMPUTED_VALUE"""),FALSE)</f>
        <v>0</v>
      </c>
      <c r="AF43" s="60" t="b">
        <f ca="1">IFERROR(__xludf.DUMMYFUNCTION("""COMPUTED_VALUE"""),FALSE)</f>
        <v>0</v>
      </c>
      <c r="AG43" s="60" t="b">
        <f ca="1">IFERROR(__xludf.DUMMYFUNCTION("""COMPUTED_VALUE"""),FALSE)</f>
        <v>0</v>
      </c>
      <c r="AH43" s="60" t="b">
        <f ca="1">IFERROR(__xludf.DUMMYFUNCTION("""COMPUTED_VALUE"""),FALSE)</f>
        <v>0</v>
      </c>
    </row>
    <row r="44" spans="1:34" ht="13.2">
      <c r="A44" s="60"/>
      <c r="B44" s="60"/>
      <c r="C44" s="60"/>
      <c r="D44" s="60"/>
      <c r="E44" s="60"/>
      <c r="F44" s="60"/>
      <c r="G44" s="60"/>
      <c r="H44" s="60"/>
      <c r="I44" s="60"/>
      <c r="J44" s="60"/>
      <c r="K44" s="60"/>
      <c r="L44" s="60"/>
      <c r="M44" s="60" t="b">
        <f ca="1">IFERROR(__xludf.DUMMYFUNCTION("""COMPUTED_VALUE"""),FALSE)</f>
        <v>0</v>
      </c>
      <c r="N44" s="60" t="b">
        <f ca="1">IFERROR(__xludf.DUMMYFUNCTION("""COMPUTED_VALUE"""),FALSE)</f>
        <v>0</v>
      </c>
      <c r="O44" s="60" t="b">
        <f ca="1">IFERROR(__xludf.DUMMYFUNCTION("""COMPUTED_VALUE"""),FALSE)</f>
        <v>0</v>
      </c>
      <c r="P44" s="60" t="b">
        <f ca="1">IFERROR(__xludf.DUMMYFUNCTION("""COMPUTED_VALUE"""),FALSE)</f>
        <v>0</v>
      </c>
      <c r="Q44" s="60" t="b">
        <f ca="1">IFERROR(__xludf.DUMMYFUNCTION("""COMPUTED_VALUE"""),FALSE)</f>
        <v>0</v>
      </c>
      <c r="R44" s="60" t="b">
        <f ca="1">IFERROR(__xludf.DUMMYFUNCTION("""COMPUTED_VALUE"""),FALSE)</f>
        <v>0</v>
      </c>
      <c r="S44" s="60"/>
      <c r="T44" s="60"/>
      <c r="U44" s="60"/>
      <c r="V44" s="60"/>
      <c r="W44" s="60"/>
      <c r="X44" s="60"/>
      <c r="Y44" s="60"/>
      <c r="Z44" s="60"/>
      <c r="AA44" s="60" t="b">
        <f ca="1">IFERROR(__xludf.DUMMYFUNCTION("""COMPUTED_VALUE"""),FALSE)</f>
        <v>0</v>
      </c>
      <c r="AB44" s="60" t="b">
        <f ca="1">IFERROR(__xludf.DUMMYFUNCTION("""COMPUTED_VALUE"""),FALSE)</f>
        <v>0</v>
      </c>
      <c r="AC44" s="60" t="b">
        <f ca="1">IFERROR(__xludf.DUMMYFUNCTION("""COMPUTED_VALUE"""),FALSE)</f>
        <v>0</v>
      </c>
      <c r="AD44" s="60" t="b">
        <f ca="1">IFERROR(__xludf.DUMMYFUNCTION("""COMPUTED_VALUE"""),FALSE)</f>
        <v>0</v>
      </c>
      <c r="AE44" s="60" t="b">
        <f ca="1">IFERROR(__xludf.DUMMYFUNCTION("""COMPUTED_VALUE"""),FALSE)</f>
        <v>0</v>
      </c>
      <c r="AF44" s="60" t="b">
        <f ca="1">IFERROR(__xludf.DUMMYFUNCTION("""COMPUTED_VALUE"""),FALSE)</f>
        <v>0</v>
      </c>
      <c r="AG44" s="60" t="b">
        <f ca="1">IFERROR(__xludf.DUMMYFUNCTION("""COMPUTED_VALUE"""),FALSE)</f>
        <v>0</v>
      </c>
      <c r="AH44" s="60" t="b">
        <f ca="1">IFERROR(__xludf.DUMMYFUNCTION("""COMPUTED_VALUE"""),FALSE)</f>
        <v>0</v>
      </c>
    </row>
    <row r="45" spans="1:34" ht="13.2">
      <c r="A45" s="60"/>
      <c r="B45" s="60"/>
      <c r="C45" s="60"/>
      <c r="D45" s="60"/>
      <c r="E45" s="60"/>
      <c r="F45" s="60"/>
      <c r="G45" s="60"/>
      <c r="H45" s="60"/>
      <c r="I45" s="60"/>
      <c r="J45" s="60"/>
      <c r="K45" s="60"/>
      <c r="L45" s="60"/>
      <c r="M45" s="60" t="b">
        <f ca="1">IFERROR(__xludf.DUMMYFUNCTION("""COMPUTED_VALUE"""),FALSE)</f>
        <v>0</v>
      </c>
      <c r="N45" s="60" t="b">
        <f ca="1">IFERROR(__xludf.DUMMYFUNCTION("""COMPUTED_VALUE"""),FALSE)</f>
        <v>0</v>
      </c>
      <c r="O45" s="60" t="b">
        <f ca="1">IFERROR(__xludf.DUMMYFUNCTION("""COMPUTED_VALUE"""),FALSE)</f>
        <v>0</v>
      </c>
      <c r="P45" s="60" t="b">
        <f ca="1">IFERROR(__xludf.DUMMYFUNCTION("""COMPUTED_VALUE"""),FALSE)</f>
        <v>0</v>
      </c>
      <c r="Q45" s="60" t="b">
        <f ca="1">IFERROR(__xludf.DUMMYFUNCTION("""COMPUTED_VALUE"""),FALSE)</f>
        <v>0</v>
      </c>
      <c r="R45" s="60" t="b">
        <f ca="1">IFERROR(__xludf.DUMMYFUNCTION("""COMPUTED_VALUE"""),FALSE)</f>
        <v>0</v>
      </c>
      <c r="S45" s="60"/>
      <c r="T45" s="60"/>
      <c r="U45" s="60"/>
      <c r="V45" s="60"/>
      <c r="W45" s="60"/>
      <c r="X45" s="60"/>
      <c r="Y45" s="60"/>
      <c r="Z45" s="60"/>
      <c r="AA45" s="60" t="b">
        <f ca="1">IFERROR(__xludf.DUMMYFUNCTION("""COMPUTED_VALUE"""),FALSE)</f>
        <v>0</v>
      </c>
      <c r="AB45" s="60" t="b">
        <f ca="1">IFERROR(__xludf.DUMMYFUNCTION("""COMPUTED_VALUE"""),FALSE)</f>
        <v>0</v>
      </c>
      <c r="AC45" s="60" t="b">
        <f ca="1">IFERROR(__xludf.DUMMYFUNCTION("""COMPUTED_VALUE"""),FALSE)</f>
        <v>0</v>
      </c>
      <c r="AD45" s="60" t="b">
        <f ca="1">IFERROR(__xludf.DUMMYFUNCTION("""COMPUTED_VALUE"""),FALSE)</f>
        <v>0</v>
      </c>
      <c r="AE45" s="60" t="b">
        <f ca="1">IFERROR(__xludf.DUMMYFUNCTION("""COMPUTED_VALUE"""),FALSE)</f>
        <v>0</v>
      </c>
      <c r="AF45" s="60" t="b">
        <f ca="1">IFERROR(__xludf.DUMMYFUNCTION("""COMPUTED_VALUE"""),FALSE)</f>
        <v>0</v>
      </c>
      <c r="AG45" s="60" t="b">
        <f ca="1">IFERROR(__xludf.DUMMYFUNCTION("""COMPUTED_VALUE"""),FALSE)</f>
        <v>0</v>
      </c>
      <c r="AH45" s="60" t="b">
        <f ca="1">IFERROR(__xludf.DUMMYFUNCTION("""COMPUTED_VALUE"""),FALSE)</f>
        <v>0</v>
      </c>
    </row>
    <row r="46" spans="1:34" ht="13.2">
      <c r="A46" s="60"/>
      <c r="B46" s="60"/>
      <c r="C46" s="60"/>
      <c r="D46" s="60"/>
      <c r="E46" s="60"/>
      <c r="F46" s="60"/>
      <c r="G46" s="60"/>
      <c r="H46" s="60"/>
      <c r="I46" s="60"/>
      <c r="J46" s="60"/>
      <c r="K46" s="60"/>
      <c r="L46" s="60"/>
      <c r="M46" s="60" t="b">
        <f ca="1">IFERROR(__xludf.DUMMYFUNCTION("""COMPUTED_VALUE"""),FALSE)</f>
        <v>0</v>
      </c>
      <c r="N46" s="60" t="b">
        <f ca="1">IFERROR(__xludf.DUMMYFUNCTION("""COMPUTED_VALUE"""),FALSE)</f>
        <v>0</v>
      </c>
      <c r="O46" s="60" t="b">
        <f ca="1">IFERROR(__xludf.DUMMYFUNCTION("""COMPUTED_VALUE"""),FALSE)</f>
        <v>0</v>
      </c>
      <c r="P46" s="60" t="b">
        <f ca="1">IFERROR(__xludf.DUMMYFUNCTION("""COMPUTED_VALUE"""),FALSE)</f>
        <v>0</v>
      </c>
      <c r="Q46" s="60" t="b">
        <f ca="1">IFERROR(__xludf.DUMMYFUNCTION("""COMPUTED_VALUE"""),FALSE)</f>
        <v>0</v>
      </c>
      <c r="R46" s="60" t="b">
        <f ca="1">IFERROR(__xludf.DUMMYFUNCTION("""COMPUTED_VALUE"""),FALSE)</f>
        <v>0</v>
      </c>
      <c r="S46" s="60"/>
      <c r="T46" s="60"/>
      <c r="U46" s="60"/>
      <c r="V46" s="60"/>
      <c r="W46" s="60"/>
      <c r="X46" s="60"/>
      <c r="Y46" s="60"/>
      <c r="Z46" s="60"/>
      <c r="AA46" s="60" t="b">
        <f ca="1">IFERROR(__xludf.DUMMYFUNCTION("""COMPUTED_VALUE"""),FALSE)</f>
        <v>0</v>
      </c>
      <c r="AB46" s="60" t="b">
        <f ca="1">IFERROR(__xludf.DUMMYFUNCTION("""COMPUTED_VALUE"""),FALSE)</f>
        <v>0</v>
      </c>
      <c r="AC46" s="60" t="b">
        <f ca="1">IFERROR(__xludf.DUMMYFUNCTION("""COMPUTED_VALUE"""),FALSE)</f>
        <v>0</v>
      </c>
      <c r="AD46" s="60" t="b">
        <f ca="1">IFERROR(__xludf.DUMMYFUNCTION("""COMPUTED_VALUE"""),FALSE)</f>
        <v>0</v>
      </c>
      <c r="AE46" s="60" t="b">
        <f ca="1">IFERROR(__xludf.DUMMYFUNCTION("""COMPUTED_VALUE"""),FALSE)</f>
        <v>0</v>
      </c>
      <c r="AF46" s="60" t="b">
        <f ca="1">IFERROR(__xludf.DUMMYFUNCTION("""COMPUTED_VALUE"""),FALSE)</f>
        <v>0</v>
      </c>
      <c r="AG46" s="60" t="b">
        <f ca="1">IFERROR(__xludf.DUMMYFUNCTION("""COMPUTED_VALUE"""),FALSE)</f>
        <v>0</v>
      </c>
      <c r="AH46" s="60" t="b">
        <f ca="1">IFERROR(__xludf.DUMMYFUNCTION("""COMPUTED_VALUE"""),FALSE)</f>
        <v>0</v>
      </c>
    </row>
    <row r="47" spans="1:34" ht="13.2">
      <c r="A47" s="60"/>
      <c r="B47" s="60"/>
      <c r="C47" s="60"/>
      <c r="D47" s="60"/>
      <c r="E47" s="60"/>
      <c r="F47" s="60"/>
      <c r="G47" s="60"/>
      <c r="H47" s="60"/>
      <c r="I47" s="60"/>
      <c r="J47" s="60"/>
      <c r="K47" s="60"/>
      <c r="L47" s="60"/>
      <c r="M47" s="60" t="b">
        <f ca="1">IFERROR(__xludf.DUMMYFUNCTION("""COMPUTED_VALUE"""),FALSE)</f>
        <v>0</v>
      </c>
      <c r="N47" s="60" t="b">
        <f ca="1">IFERROR(__xludf.DUMMYFUNCTION("""COMPUTED_VALUE"""),FALSE)</f>
        <v>0</v>
      </c>
      <c r="O47" s="60" t="b">
        <f ca="1">IFERROR(__xludf.DUMMYFUNCTION("""COMPUTED_VALUE"""),FALSE)</f>
        <v>0</v>
      </c>
      <c r="P47" s="60" t="b">
        <f ca="1">IFERROR(__xludf.DUMMYFUNCTION("""COMPUTED_VALUE"""),FALSE)</f>
        <v>0</v>
      </c>
      <c r="Q47" s="60" t="b">
        <f ca="1">IFERROR(__xludf.DUMMYFUNCTION("""COMPUTED_VALUE"""),FALSE)</f>
        <v>0</v>
      </c>
      <c r="R47" s="60" t="b">
        <f ca="1">IFERROR(__xludf.DUMMYFUNCTION("""COMPUTED_VALUE"""),FALSE)</f>
        <v>0</v>
      </c>
      <c r="S47" s="60"/>
      <c r="T47" s="60"/>
      <c r="U47" s="60"/>
      <c r="V47" s="60"/>
      <c r="W47" s="60"/>
      <c r="X47" s="60"/>
      <c r="Y47" s="60"/>
      <c r="Z47" s="60"/>
      <c r="AA47" s="60" t="b">
        <f ca="1">IFERROR(__xludf.DUMMYFUNCTION("""COMPUTED_VALUE"""),FALSE)</f>
        <v>0</v>
      </c>
      <c r="AB47" s="60" t="b">
        <f ca="1">IFERROR(__xludf.DUMMYFUNCTION("""COMPUTED_VALUE"""),FALSE)</f>
        <v>0</v>
      </c>
      <c r="AC47" s="60" t="b">
        <f ca="1">IFERROR(__xludf.DUMMYFUNCTION("""COMPUTED_VALUE"""),FALSE)</f>
        <v>0</v>
      </c>
      <c r="AD47" s="60" t="b">
        <f ca="1">IFERROR(__xludf.DUMMYFUNCTION("""COMPUTED_VALUE"""),FALSE)</f>
        <v>0</v>
      </c>
      <c r="AE47" s="60" t="b">
        <f ca="1">IFERROR(__xludf.DUMMYFUNCTION("""COMPUTED_VALUE"""),FALSE)</f>
        <v>0</v>
      </c>
      <c r="AF47" s="60" t="b">
        <f ca="1">IFERROR(__xludf.DUMMYFUNCTION("""COMPUTED_VALUE"""),FALSE)</f>
        <v>0</v>
      </c>
      <c r="AG47" s="60" t="b">
        <f ca="1">IFERROR(__xludf.DUMMYFUNCTION("""COMPUTED_VALUE"""),FALSE)</f>
        <v>0</v>
      </c>
      <c r="AH47" s="60" t="b">
        <f ca="1">IFERROR(__xludf.DUMMYFUNCTION("""COMPUTED_VALUE"""),FALSE)</f>
        <v>0</v>
      </c>
    </row>
    <row r="48" spans="1:34" ht="13.2">
      <c r="A48" s="60"/>
      <c r="B48" s="60"/>
      <c r="C48" s="60"/>
      <c r="D48" s="60"/>
      <c r="E48" s="60"/>
      <c r="F48" s="60"/>
      <c r="G48" s="60"/>
      <c r="H48" s="60"/>
      <c r="I48" s="60"/>
      <c r="J48" s="60"/>
      <c r="K48" s="60"/>
      <c r="L48" s="60"/>
      <c r="M48" s="60" t="b">
        <f ca="1">IFERROR(__xludf.DUMMYFUNCTION("""COMPUTED_VALUE"""),FALSE)</f>
        <v>0</v>
      </c>
      <c r="N48" s="60" t="b">
        <f ca="1">IFERROR(__xludf.DUMMYFUNCTION("""COMPUTED_VALUE"""),FALSE)</f>
        <v>0</v>
      </c>
      <c r="O48" s="60" t="b">
        <f ca="1">IFERROR(__xludf.DUMMYFUNCTION("""COMPUTED_VALUE"""),FALSE)</f>
        <v>0</v>
      </c>
      <c r="P48" s="60" t="b">
        <f ca="1">IFERROR(__xludf.DUMMYFUNCTION("""COMPUTED_VALUE"""),FALSE)</f>
        <v>0</v>
      </c>
      <c r="Q48" s="60" t="b">
        <f ca="1">IFERROR(__xludf.DUMMYFUNCTION("""COMPUTED_VALUE"""),FALSE)</f>
        <v>0</v>
      </c>
      <c r="R48" s="60" t="b">
        <f ca="1">IFERROR(__xludf.DUMMYFUNCTION("""COMPUTED_VALUE"""),FALSE)</f>
        <v>0</v>
      </c>
      <c r="S48" s="60"/>
      <c r="T48" s="60"/>
      <c r="U48" s="60"/>
      <c r="V48" s="60"/>
      <c r="W48" s="60"/>
      <c r="X48" s="60"/>
      <c r="Y48" s="60"/>
      <c r="Z48" s="60"/>
      <c r="AA48" s="60" t="b">
        <f ca="1">IFERROR(__xludf.DUMMYFUNCTION("""COMPUTED_VALUE"""),FALSE)</f>
        <v>0</v>
      </c>
      <c r="AB48" s="60" t="b">
        <f ca="1">IFERROR(__xludf.DUMMYFUNCTION("""COMPUTED_VALUE"""),FALSE)</f>
        <v>0</v>
      </c>
      <c r="AC48" s="60" t="b">
        <f ca="1">IFERROR(__xludf.DUMMYFUNCTION("""COMPUTED_VALUE"""),FALSE)</f>
        <v>0</v>
      </c>
      <c r="AD48" s="60" t="b">
        <f ca="1">IFERROR(__xludf.DUMMYFUNCTION("""COMPUTED_VALUE"""),FALSE)</f>
        <v>0</v>
      </c>
      <c r="AE48" s="60" t="b">
        <f ca="1">IFERROR(__xludf.DUMMYFUNCTION("""COMPUTED_VALUE"""),FALSE)</f>
        <v>0</v>
      </c>
      <c r="AF48" s="60" t="b">
        <f ca="1">IFERROR(__xludf.DUMMYFUNCTION("""COMPUTED_VALUE"""),FALSE)</f>
        <v>0</v>
      </c>
      <c r="AG48" s="60" t="b">
        <f ca="1">IFERROR(__xludf.DUMMYFUNCTION("""COMPUTED_VALUE"""),FALSE)</f>
        <v>0</v>
      </c>
      <c r="AH48" s="60" t="b">
        <f ca="1">IFERROR(__xludf.DUMMYFUNCTION("""COMPUTED_VALUE"""),FALSE)</f>
        <v>0</v>
      </c>
    </row>
    <row r="49" spans="1:34" ht="13.2">
      <c r="A49" s="60"/>
      <c r="B49" s="60"/>
      <c r="C49" s="60"/>
      <c r="D49" s="60"/>
      <c r="E49" s="60"/>
      <c r="F49" s="60"/>
      <c r="G49" s="60"/>
      <c r="H49" s="60"/>
      <c r="I49" s="60"/>
      <c r="J49" s="60"/>
      <c r="K49" s="60"/>
      <c r="L49" s="60"/>
      <c r="M49" s="60" t="b">
        <f ca="1">IFERROR(__xludf.DUMMYFUNCTION("""COMPUTED_VALUE"""),FALSE)</f>
        <v>0</v>
      </c>
      <c r="N49" s="60" t="b">
        <f ca="1">IFERROR(__xludf.DUMMYFUNCTION("""COMPUTED_VALUE"""),FALSE)</f>
        <v>0</v>
      </c>
      <c r="O49" s="60" t="b">
        <f ca="1">IFERROR(__xludf.DUMMYFUNCTION("""COMPUTED_VALUE"""),FALSE)</f>
        <v>0</v>
      </c>
      <c r="P49" s="60" t="b">
        <f ca="1">IFERROR(__xludf.DUMMYFUNCTION("""COMPUTED_VALUE"""),FALSE)</f>
        <v>0</v>
      </c>
      <c r="Q49" s="60" t="b">
        <f ca="1">IFERROR(__xludf.DUMMYFUNCTION("""COMPUTED_VALUE"""),FALSE)</f>
        <v>0</v>
      </c>
      <c r="R49" s="60" t="b">
        <f ca="1">IFERROR(__xludf.DUMMYFUNCTION("""COMPUTED_VALUE"""),FALSE)</f>
        <v>0</v>
      </c>
      <c r="S49" s="60"/>
      <c r="T49" s="60"/>
      <c r="U49" s="60"/>
      <c r="V49" s="60"/>
      <c r="W49" s="60"/>
      <c r="X49" s="60"/>
      <c r="Y49" s="60"/>
      <c r="Z49" s="60"/>
      <c r="AA49" s="60" t="b">
        <f ca="1">IFERROR(__xludf.DUMMYFUNCTION("""COMPUTED_VALUE"""),FALSE)</f>
        <v>0</v>
      </c>
      <c r="AB49" s="60" t="b">
        <f ca="1">IFERROR(__xludf.DUMMYFUNCTION("""COMPUTED_VALUE"""),FALSE)</f>
        <v>0</v>
      </c>
      <c r="AC49" s="60" t="b">
        <f ca="1">IFERROR(__xludf.DUMMYFUNCTION("""COMPUTED_VALUE"""),FALSE)</f>
        <v>0</v>
      </c>
      <c r="AD49" s="60" t="b">
        <f ca="1">IFERROR(__xludf.DUMMYFUNCTION("""COMPUTED_VALUE"""),FALSE)</f>
        <v>0</v>
      </c>
      <c r="AE49" s="60" t="b">
        <f ca="1">IFERROR(__xludf.DUMMYFUNCTION("""COMPUTED_VALUE"""),FALSE)</f>
        <v>0</v>
      </c>
      <c r="AF49" s="60" t="b">
        <f ca="1">IFERROR(__xludf.DUMMYFUNCTION("""COMPUTED_VALUE"""),FALSE)</f>
        <v>0</v>
      </c>
      <c r="AG49" s="60" t="b">
        <f ca="1">IFERROR(__xludf.DUMMYFUNCTION("""COMPUTED_VALUE"""),FALSE)</f>
        <v>0</v>
      </c>
      <c r="AH49" s="60" t="b">
        <f ca="1">IFERROR(__xludf.DUMMYFUNCTION("""COMPUTED_VALUE"""),FALSE)</f>
        <v>0</v>
      </c>
    </row>
    <row r="50" spans="1:34" ht="13.2">
      <c r="A50" s="60"/>
      <c r="B50" s="60"/>
      <c r="C50" s="60"/>
      <c r="D50" s="60"/>
      <c r="E50" s="60"/>
      <c r="F50" s="60"/>
      <c r="G50" s="60"/>
      <c r="H50" s="60"/>
      <c r="I50" s="60"/>
      <c r="J50" s="60"/>
      <c r="K50" s="60"/>
      <c r="L50" s="60"/>
      <c r="M50" s="60" t="b">
        <f ca="1">IFERROR(__xludf.DUMMYFUNCTION("""COMPUTED_VALUE"""),FALSE)</f>
        <v>0</v>
      </c>
      <c r="N50" s="60" t="b">
        <f ca="1">IFERROR(__xludf.DUMMYFUNCTION("""COMPUTED_VALUE"""),FALSE)</f>
        <v>0</v>
      </c>
      <c r="O50" s="60" t="b">
        <f ca="1">IFERROR(__xludf.DUMMYFUNCTION("""COMPUTED_VALUE"""),FALSE)</f>
        <v>0</v>
      </c>
      <c r="P50" s="60" t="b">
        <f ca="1">IFERROR(__xludf.DUMMYFUNCTION("""COMPUTED_VALUE"""),FALSE)</f>
        <v>0</v>
      </c>
      <c r="Q50" s="60" t="b">
        <f ca="1">IFERROR(__xludf.DUMMYFUNCTION("""COMPUTED_VALUE"""),FALSE)</f>
        <v>0</v>
      </c>
      <c r="R50" s="60" t="b">
        <f ca="1">IFERROR(__xludf.DUMMYFUNCTION("""COMPUTED_VALUE"""),FALSE)</f>
        <v>0</v>
      </c>
      <c r="S50" s="60"/>
      <c r="T50" s="60"/>
      <c r="U50" s="60"/>
      <c r="V50" s="60"/>
      <c r="W50" s="60"/>
      <c r="X50" s="60"/>
      <c r="Y50" s="60"/>
      <c r="Z50" s="60"/>
      <c r="AA50" s="60" t="b">
        <f ca="1">IFERROR(__xludf.DUMMYFUNCTION("""COMPUTED_VALUE"""),FALSE)</f>
        <v>0</v>
      </c>
      <c r="AB50" s="60" t="b">
        <f ca="1">IFERROR(__xludf.DUMMYFUNCTION("""COMPUTED_VALUE"""),FALSE)</f>
        <v>0</v>
      </c>
      <c r="AC50" s="60" t="b">
        <f ca="1">IFERROR(__xludf.DUMMYFUNCTION("""COMPUTED_VALUE"""),FALSE)</f>
        <v>0</v>
      </c>
      <c r="AD50" s="60" t="b">
        <f ca="1">IFERROR(__xludf.DUMMYFUNCTION("""COMPUTED_VALUE"""),FALSE)</f>
        <v>0</v>
      </c>
      <c r="AE50" s="60" t="b">
        <f ca="1">IFERROR(__xludf.DUMMYFUNCTION("""COMPUTED_VALUE"""),FALSE)</f>
        <v>0</v>
      </c>
      <c r="AF50" s="60" t="b">
        <f ca="1">IFERROR(__xludf.DUMMYFUNCTION("""COMPUTED_VALUE"""),FALSE)</f>
        <v>0</v>
      </c>
      <c r="AG50" s="60" t="b">
        <f ca="1">IFERROR(__xludf.DUMMYFUNCTION("""COMPUTED_VALUE"""),FALSE)</f>
        <v>0</v>
      </c>
      <c r="AH50" s="60" t="b">
        <f ca="1">IFERROR(__xludf.DUMMYFUNCTION("""COMPUTED_VALUE"""),FALSE)</f>
        <v>0</v>
      </c>
    </row>
    <row r="51" spans="1:34" ht="13.2">
      <c r="A51" s="60"/>
      <c r="B51" s="60"/>
      <c r="C51" s="60"/>
      <c r="D51" s="60"/>
      <c r="E51" s="60"/>
      <c r="F51" s="60"/>
      <c r="G51" s="60"/>
      <c r="H51" s="60"/>
      <c r="I51" s="60"/>
      <c r="J51" s="60"/>
      <c r="K51" s="60"/>
      <c r="L51" s="60"/>
      <c r="M51" s="60" t="b">
        <f ca="1">IFERROR(__xludf.DUMMYFUNCTION("""COMPUTED_VALUE"""),FALSE)</f>
        <v>0</v>
      </c>
      <c r="N51" s="60" t="b">
        <f ca="1">IFERROR(__xludf.DUMMYFUNCTION("""COMPUTED_VALUE"""),FALSE)</f>
        <v>0</v>
      </c>
      <c r="O51" s="60" t="b">
        <f ca="1">IFERROR(__xludf.DUMMYFUNCTION("""COMPUTED_VALUE"""),FALSE)</f>
        <v>0</v>
      </c>
      <c r="P51" s="60" t="b">
        <f ca="1">IFERROR(__xludf.DUMMYFUNCTION("""COMPUTED_VALUE"""),FALSE)</f>
        <v>0</v>
      </c>
      <c r="Q51" s="60" t="b">
        <f ca="1">IFERROR(__xludf.DUMMYFUNCTION("""COMPUTED_VALUE"""),FALSE)</f>
        <v>0</v>
      </c>
      <c r="R51" s="60" t="b">
        <f ca="1">IFERROR(__xludf.DUMMYFUNCTION("""COMPUTED_VALUE"""),FALSE)</f>
        <v>0</v>
      </c>
      <c r="S51" s="60"/>
      <c r="T51" s="60"/>
      <c r="U51" s="60"/>
      <c r="V51" s="60"/>
      <c r="W51" s="60"/>
      <c r="X51" s="60"/>
      <c r="Y51" s="60"/>
      <c r="Z51" s="60"/>
      <c r="AA51" s="60" t="b">
        <f ca="1">IFERROR(__xludf.DUMMYFUNCTION("""COMPUTED_VALUE"""),FALSE)</f>
        <v>0</v>
      </c>
      <c r="AB51" s="60" t="b">
        <f ca="1">IFERROR(__xludf.DUMMYFUNCTION("""COMPUTED_VALUE"""),FALSE)</f>
        <v>0</v>
      </c>
      <c r="AC51" s="60" t="b">
        <f ca="1">IFERROR(__xludf.DUMMYFUNCTION("""COMPUTED_VALUE"""),FALSE)</f>
        <v>0</v>
      </c>
      <c r="AD51" s="60" t="b">
        <f ca="1">IFERROR(__xludf.DUMMYFUNCTION("""COMPUTED_VALUE"""),FALSE)</f>
        <v>0</v>
      </c>
      <c r="AE51" s="60" t="b">
        <f ca="1">IFERROR(__xludf.DUMMYFUNCTION("""COMPUTED_VALUE"""),FALSE)</f>
        <v>0</v>
      </c>
      <c r="AF51" s="60" t="b">
        <f ca="1">IFERROR(__xludf.DUMMYFUNCTION("""COMPUTED_VALUE"""),FALSE)</f>
        <v>0</v>
      </c>
      <c r="AG51" s="60" t="b">
        <f ca="1">IFERROR(__xludf.DUMMYFUNCTION("""COMPUTED_VALUE"""),FALSE)</f>
        <v>0</v>
      </c>
      <c r="AH51" s="60" t="b">
        <f ca="1">IFERROR(__xludf.DUMMYFUNCTION("""COMPUTED_VALUE"""),FALSE)</f>
        <v>0</v>
      </c>
    </row>
    <row r="52" spans="1:34" ht="13.2">
      <c r="A52" s="60"/>
      <c r="B52" s="60"/>
      <c r="C52" s="60"/>
      <c r="D52" s="60"/>
      <c r="E52" s="60"/>
      <c r="F52" s="60"/>
      <c r="G52" s="60"/>
      <c r="H52" s="60"/>
      <c r="I52" s="60"/>
      <c r="J52" s="60"/>
      <c r="K52" s="60"/>
      <c r="L52" s="60"/>
      <c r="M52" s="60" t="b">
        <f ca="1">IFERROR(__xludf.DUMMYFUNCTION("""COMPUTED_VALUE"""),FALSE)</f>
        <v>0</v>
      </c>
      <c r="N52" s="60" t="b">
        <f ca="1">IFERROR(__xludf.DUMMYFUNCTION("""COMPUTED_VALUE"""),FALSE)</f>
        <v>0</v>
      </c>
      <c r="O52" s="60" t="b">
        <f ca="1">IFERROR(__xludf.DUMMYFUNCTION("""COMPUTED_VALUE"""),FALSE)</f>
        <v>0</v>
      </c>
      <c r="P52" s="60" t="b">
        <f ca="1">IFERROR(__xludf.DUMMYFUNCTION("""COMPUTED_VALUE"""),FALSE)</f>
        <v>0</v>
      </c>
      <c r="Q52" s="60" t="b">
        <f ca="1">IFERROR(__xludf.DUMMYFUNCTION("""COMPUTED_VALUE"""),FALSE)</f>
        <v>0</v>
      </c>
      <c r="R52" s="60" t="b">
        <f ca="1">IFERROR(__xludf.DUMMYFUNCTION("""COMPUTED_VALUE"""),FALSE)</f>
        <v>0</v>
      </c>
      <c r="S52" s="60"/>
      <c r="T52" s="60"/>
      <c r="U52" s="60"/>
      <c r="V52" s="60"/>
      <c r="W52" s="60"/>
      <c r="X52" s="60"/>
      <c r="Y52" s="60"/>
      <c r="Z52" s="60"/>
      <c r="AA52" s="60" t="b">
        <f ca="1">IFERROR(__xludf.DUMMYFUNCTION("""COMPUTED_VALUE"""),FALSE)</f>
        <v>0</v>
      </c>
      <c r="AB52" s="60" t="b">
        <f ca="1">IFERROR(__xludf.DUMMYFUNCTION("""COMPUTED_VALUE"""),FALSE)</f>
        <v>0</v>
      </c>
      <c r="AC52" s="60" t="b">
        <f ca="1">IFERROR(__xludf.DUMMYFUNCTION("""COMPUTED_VALUE"""),FALSE)</f>
        <v>0</v>
      </c>
      <c r="AD52" s="60" t="b">
        <f ca="1">IFERROR(__xludf.DUMMYFUNCTION("""COMPUTED_VALUE"""),FALSE)</f>
        <v>0</v>
      </c>
      <c r="AE52" s="60" t="b">
        <f ca="1">IFERROR(__xludf.DUMMYFUNCTION("""COMPUTED_VALUE"""),FALSE)</f>
        <v>0</v>
      </c>
      <c r="AF52" s="60" t="b">
        <f ca="1">IFERROR(__xludf.DUMMYFUNCTION("""COMPUTED_VALUE"""),FALSE)</f>
        <v>0</v>
      </c>
      <c r="AG52" s="60" t="b">
        <f ca="1">IFERROR(__xludf.DUMMYFUNCTION("""COMPUTED_VALUE"""),FALSE)</f>
        <v>0</v>
      </c>
      <c r="AH52" s="60" t="b">
        <f ca="1">IFERROR(__xludf.DUMMYFUNCTION("""COMPUTED_VALUE"""),FALSE)</f>
        <v>0</v>
      </c>
    </row>
    <row r="53" spans="1:34" ht="13.2">
      <c r="A53" s="60"/>
      <c r="B53" s="60"/>
      <c r="C53" s="60"/>
      <c r="D53" s="60"/>
      <c r="E53" s="60"/>
      <c r="F53" s="60"/>
      <c r="G53" s="60"/>
      <c r="H53" s="60"/>
      <c r="I53" s="60"/>
      <c r="J53" s="60"/>
      <c r="K53" s="60"/>
      <c r="L53" s="60"/>
      <c r="M53" s="60" t="b">
        <f ca="1">IFERROR(__xludf.DUMMYFUNCTION("""COMPUTED_VALUE"""),FALSE)</f>
        <v>0</v>
      </c>
      <c r="N53" s="60" t="b">
        <f ca="1">IFERROR(__xludf.DUMMYFUNCTION("""COMPUTED_VALUE"""),FALSE)</f>
        <v>0</v>
      </c>
      <c r="O53" s="60" t="b">
        <f ca="1">IFERROR(__xludf.DUMMYFUNCTION("""COMPUTED_VALUE"""),FALSE)</f>
        <v>0</v>
      </c>
      <c r="P53" s="60" t="b">
        <f ca="1">IFERROR(__xludf.DUMMYFUNCTION("""COMPUTED_VALUE"""),FALSE)</f>
        <v>0</v>
      </c>
      <c r="Q53" s="60" t="b">
        <f ca="1">IFERROR(__xludf.DUMMYFUNCTION("""COMPUTED_VALUE"""),FALSE)</f>
        <v>0</v>
      </c>
      <c r="R53" s="60" t="b">
        <f ca="1">IFERROR(__xludf.DUMMYFUNCTION("""COMPUTED_VALUE"""),FALSE)</f>
        <v>0</v>
      </c>
      <c r="S53" s="60"/>
      <c r="T53" s="60"/>
      <c r="U53" s="60"/>
      <c r="V53" s="60"/>
      <c r="W53" s="60"/>
      <c r="X53" s="60"/>
      <c r="Y53" s="60"/>
      <c r="Z53" s="60"/>
      <c r="AA53" s="60" t="b">
        <f ca="1">IFERROR(__xludf.DUMMYFUNCTION("""COMPUTED_VALUE"""),FALSE)</f>
        <v>0</v>
      </c>
      <c r="AB53" s="60" t="b">
        <f ca="1">IFERROR(__xludf.DUMMYFUNCTION("""COMPUTED_VALUE"""),FALSE)</f>
        <v>0</v>
      </c>
      <c r="AC53" s="60" t="b">
        <f ca="1">IFERROR(__xludf.DUMMYFUNCTION("""COMPUTED_VALUE"""),FALSE)</f>
        <v>0</v>
      </c>
      <c r="AD53" s="60" t="b">
        <f ca="1">IFERROR(__xludf.DUMMYFUNCTION("""COMPUTED_VALUE"""),FALSE)</f>
        <v>0</v>
      </c>
      <c r="AE53" s="60" t="b">
        <f ca="1">IFERROR(__xludf.DUMMYFUNCTION("""COMPUTED_VALUE"""),FALSE)</f>
        <v>0</v>
      </c>
      <c r="AF53" s="60" t="b">
        <f ca="1">IFERROR(__xludf.DUMMYFUNCTION("""COMPUTED_VALUE"""),FALSE)</f>
        <v>0</v>
      </c>
      <c r="AG53" s="60" t="b">
        <f ca="1">IFERROR(__xludf.DUMMYFUNCTION("""COMPUTED_VALUE"""),FALSE)</f>
        <v>0</v>
      </c>
      <c r="AH53" s="60" t="b">
        <f ca="1">IFERROR(__xludf.DUMMYFUNCTION("""COMPUTED_VALUE"""),FALSE)</f>
        <v>0</v>
      </c>
    </row>
    <row r="54" spans="1:34" ht="13.2">
      <c r="A54" s="60"/>
      <c r="B54" s="60"/>
      <c r="C54" s="60"/>
      <c r="D54" s="60"/>
      <c r="E54" s="60"/>
      <c r="F54" s="60"/>
      <c r="G54" s="60"/>
      <c r="H54" s="60"/>
      <c r="I54" s="60"/>
      <c r="J54" s="60"/>
      <c r="K54" s="60"/>
      <c r="L54" s="60"/>
      <c r="M54" s="60" t="b">
        <f ca="1">IFERROR(__xludf.DUMMYFUNCTION("""COMPUTED_VALUE"""),FALSE)</f>
        <v>0</v>
      </c>
      <c r="N54" s="60" t="b">
        <f ca="1">IFERROR(__xludf.DUMMYFUNCTION("""COMPUTED_VALUE"""),FALSE)</f>
        <v>0</v>
      </c>
      <c r="O54" s="60" t="b">
        <f ca="1">IFERROR(__xludf.DUMMYFUNCTION("""COMPUTED_VALUE"""),FALSE)</f>
        <v>0</v>
      </c>
      <c r="P54" s="60" t="b">
        <f ca="1">IFERROR(__xludf.DUMMYFUNCTION("""COMPUTED_VALUE"""),FALSE)</f>
        <v>0</v>
      </c>
      <c r="Q54" s="60" t="b">
        <f ca="1">IFERROR(__xludf.DUMMYFUNCTION("""COMPUTED_VALUE"""),FALSE)</f>
        <v>0</v>
      </c>
      <c r="R54" s="60" t="b">
        <f ca="1">IFERROR(__xludf.DUMMYFUNCTION("""COMPUTED_VALUE"""),FALSE)</f>
        <v>0</v>
      </c>
      <c r="S54" s="60"/>
      <c r="T54" s="60"/>
      <c r="U54" s="60"/>
      <c r="V54" s="60"/>
      <c r="W54" s="60"/>
      <c r="X54" s="60"/>
      <c r="Y54" s="60"/>
      <c r="Z54" s="60"/>
      <c r="AA54" s="60" t="b">
        <f ca="1">IFERROR(__xludf.DUMMYFUNCTION("""COMPUTED_VALUE"""),FALSE)</f>
        <v>0</v>
      </c>
      <c r="AB54" s="60" t="b">
        <f ca="1">IFERROR(__xludf.DUMMYFUNCTION("""COMPUTED_VALUE"""),FALSE)</f>
        <v>0</v>
      </c>
      <c r="AC54" s="60" t="b">
        <f ca="1">IFERROR(__xludf.DUMMYFUNCTION("""COMPUTED_VALUE"""),FALSE)</f>
        <v>0</v>
      </c>
      <c r="AD54" s="60" t="b">
        <f ca="1">IFERROR(__xludf.DUMMYFUNCTION("""COMPUTED_VALUE"""),FALSE)</f>
        <v>0</v>
      </c>
      <c r="AE54" s="60" t="b">
        <f ca="1">IFERROR(__xludf.DUMMYFUNCTION("""COMPUTED_VALUE"""),FALSE)</f>
        <v>0</v>
      </c>
      <c r="AF54" s="60" t="b">
        <f ca="1">IFERROR(__xludf.DUMMYFUNCTION("""COMPUTED_VALUE"""),FALSE)</f>
        <v>0</v>
      </c>
      <c r="AG54" s="60" t="b">
        <f ca="1">IFERROR(__xludf.DUMMYFUNCTION("""COMPUTED_VALUE"""),FALSE)</f>
        <v>0</v>
      </c>
      <c r="AH54" s="60" t="b">
        <f ca="1">IFERROR(__xludf.DUMMYFUNCTION("""COMPUTED_VALUE"""),FALSE)</f>
        <v>0</v>
      </c>
    </row>
    <row r="55" spans="1:34" ht="13.2">
      <c r="A55" s="60"/>
      <c r="B55" s="60"/>
      <c r="C55" s="60"/>
      <c r="D55" s="60"/>
      <c r="E55" s="60"/>
      <c r="F55" s="60"/>
      <c r="G55" s="60"/>
      <c r="H55" s="60"/>
      <c r="I55" s="60"/>
      <c r="J55" s="60"/>
      <c r="K55" s="60"/>
      <c r="L55" s="60"/>
      <c r="M55" s="60" t="b">
        <f ca="1">IFERROR(__xludf.DUMMYFUNCTION("""COMPUTED_VALUE"""),FALSE)</f>
        <v>0</v>
      </c>
      <c r="N55" s="60" t="b">
        <f ca="1">IFERROR(__xludf.DUMMYFUNCTION("""COMPUTED_VALUE"""),FALSE)</f>
        <v>0</v>
      </c>
      <c r="O55" s="60" t="b">
        <f ca="1">IFERROR(__xludf.DUMMYFUNCTION("""COMPUTED_VALUE"""),FALSE)</f>
        <v>0</v>
      </c>
      <c r="P55" s="60" t="b">
        <f ca="1">IFERROR(__xludf.DUMMYFUNCTION("""COMPUTED_VALUE"""),FALSE)</f>
        <v>0</v>
      </c>
      <c r="Q55" s="60" t="b">
        <f ca="1">IFERROR(__xludf.DUMMYFUNCTION("""COMPUTED_VALUE"""),FALSE)</f>
        <v>0</v>
      </c>
      <c r="R55" s="60" t="b">
        <f ca="1">IFERROR(__xludf.DUMMYFUNCTION("""COMPUTED_VALUE"""),FALSE)</f>
        <v>0</v>
      </c>
      <c r="S55" s="60"/>
      <c r="T55" s="60"/>
      <c r="U55" s="60"/>
      <c r="V55" s="60"/>
      <c r="W55" s="60"/>
      <c r="X55" s="60"/>
      <c r="Y55" s="60"/>
      <c r="Z55" s="60"/>
      <c r="AA55" s="60" t="b">
        <f ca="1">IFERROR(__xludf.DUMMYFUNCTION("""COMPUTED_VALUE"""),FALSE)</f>
        <v>0</v>
      </c>
      <c r="AB55" s="60" t="b">
        <f ca="1">IFERROR(__xludf.DUMMYFUNCTION("""COMPUTED_VALUE"""),FALSE)</f>
        <v>0</v>
      </c>
      <c r="AC55" s="60" t="b">
        <f ca="1">IFERROR(__xludf.DUMMYFUNCTION("""COMPUTED_VALUE"""),FALSE)</f>
        <v>0</v>
      </c>
      <c r="AD55" s="60" t="b">
        <f ca="1">IFERROR(__xludf.DUMMYFUNCTION("""COMPUTED_VALUE"""),FALSE)</f>
        <v>0</v>
      </c>
      <c r="AE55" s="60" t="b">
        <f ca="1">IFERROR(__xludf.DUMMYFUNCTION("""COMPUTED_VALUE"""),FALSE)</f>
        <v>0</v>
      </c>
      <c r="AF55" s="60" t="b">
        <f ca="1">IFERROR(__xludf.DUMMYFUNCTION("""COMPUTED_VALUE"""),TRUE)</f>
        <v>1</v>
      </c>
      <c r="AG55" s="60" t="b">
        <f ca="1">IFERROR(__xludf.DUMMYFUNCTION("""COMPUTED_VALUE"""),FALSE)</f>
        <v>0</v>
      </c>
      <c r="AH55" s="60" t="b">
        <f ca="1">IFERROR(__xludf.DUMMYFUNCTION("""COMPUTED_VALUE"""),FALSE)</f>
        <v>0</v>
      </c>
    </row>
    <row r="56" spans="1:34" ht="13.2">
      <c r="A56" s="60"/>
      <c r="B56" s="60"/>
      <c r="C56" s="60"/>
      <c r="D56" s="60"/>
      <c r="E56" s="60"/>
      <c r="F56" s="60"/>
      <c r="G56" s="60"/>
      <c r="H56" s="60"/>
      <c r="I56" s="60"/>
      <c r="J56" s="60"/>
      <c r="K56" s="60"/>
      <c r="L56" s="60"/>
      <c r="M56" s="60" t="b">
        <f ca="1">IFERROR(__xludf.DUMMYFUNCTION("""COMPUTED_VALUE"""),FALSE)</f>
        <v>0</v>
      </c>
      <c r="N56" s="60" t="b">
        <f ca="1">IFERROR(__xludf.DUMMYFUNCTION("""COMPUTED_VALUE"""),FALSE)</f>
        <v>0</v>
      </c>
      <c r="O56" s="60" t="b">
        <f ca="1">IFERROR(__xludf.DUMMYFUNCTION("""COMPUTED_VALUE"""),FALSE)</f>
        <v>0</v>
      </c>
      <c r="P56" s="60" t="b">
        <f ca="1">IFERROR(__xludf.DUMMYFUNCTION("""COMPUTED_VALUE"""),FALSE)</f>
        <v>0</v>
      </c>
      <c r="Q56" s="60" t="b">
        <f ca="1">IFERROR(__xludf.DUMMYFUNCTION("""COMPUTED_VALUE"""),FALSE)</f>
        <v>0</v>
      </c>
      <c r="R56" s="60" t="b">
        <f ca="1">IFERROR(__xludf.DUMMYFUNCTION("""COMPUTED_VALUE"""),FALSE)</f>
        <v>0</v>
      </c>
      <c r="S56" s="60"/>
      <c r="T56" s="60"/>
      <c r="U56" s="60"/>
      <c r="V56" s="60"/>
      <c r="W56" s="60"/>
      <c r="X56" s="60"/>
      <c r="Y56" s="60"/>
      <c r="Z56" s="60"/>
      <c r="AA56" s="60" t="b">
        <f ca="1">IFERROR(__xludf.DUMMYFUNCTION("""COMPUTED_VALUE"""),FALSE)</f>
        <v>0</v>
      </c>
      <c r="AB56" s="60" t="b">
        <f ca="1">IFERROR(__xludf.DUMMYFUNCTION("""COMPUTED_VALUE"""),FALSE)</f>
        <v>0</v>
      </c>
      <c r="AC56" s="60" t="b">
        <f ca="1">IFERROR(__xludf.DUMMYFUNCTION("""COMPUTED_VALUE"""),FALSE)</f>
        <v>0</v>
      </c>
      <c r="AD56" s="60" t="b">
        <f ca="1">IFERROR(__xludf.DUMMYFUNCTION("""COMPUTED_VALUE"""),FALSE)</f>
        <v>0</v>
      </c>
      <c r="AE56" s="60" t="b">
        <f ca="1">IFERROR(__xludf.DUMMYFUNCTION("""COMPUTED_VALUE"""),FALSE)</f>
        <v>0</v>
      </c>
      <c r="AF56" s="60" t="b">
        <f ca="1">IFERROR(__xludf.DUMMYFUNCTION("""COMPUTED_VALUE"""),FALSE)</f>
        <v>0</v>
      </c>
      <c r="AG56" s="60" t="b">
        <f ca="1">IFERROR(__xludf.DUMMYFUNCTION("""COMPUTED_VALUE"""),FALSE)</f>
        <v>0</v>
      </c>
      <c r="AH56" s="60" t="b">
        <f ca="1">IFERROR(__xludf.DUMMYFUNCTION("""COMPUTED_VALUE"""),FALSE)</f>
        <v>0</v>
      </c>
    </row>
    <row r="57" spans="1:34" ht="13.2">
      <c r="A57" s="60"/>
      <c r="B57" s="60"/>
      <c r="C57" s="60"/>
      <c r="D57" s="60"/>
      <c r="E57" s="60"/>
      <c r="F57" s="60"/>
      <c r="G57" s="60"/>
      <c r="H57" s="60"/>
      <c r="I57" s="60"/>
      <c r="J57" s="60"/>
      <c r="K57" s="60"/>
      <c r="L57" s="60"/>
      <c r="M57" s="60" t="b">
        <f ca="1">IFERROR(__xludf.DUMMYFUNCTION("""COMPUTED_VALUE"""),FALSE)</f>
        <v>0</v>
      </c>
      <c r="N57" s="60" t="b">
        <f ca="1">IFERROR(__xludf.DUMMYFUNCTION("""COMPUTED_VALUE"""),FALSE)</f>
        <v>0</v>
      </c>
      <c r="O57" s="60" t="b">
        <f ca="1">IFERROR(__xludf.DUMMYFUNCTION("""COMPUTED_VALUE"""),FALSE)</f>
        <v>0</v>
      </c>
      <c r="P57" s="60" t="b">
        <f ca="1">IFERROR(__xludf.DUMMYFUNCTION("""COMPUTED_VALUE"""),FALSE)</f>
        <v>0</v>
      </c>
      <c r="Q57" s="60" t="b">
        <f ca="1">IFERROR(__xludf.DUMMYFUNCTION("""COMPUTED_VALUE"""),FALSE)</f>
        <v>0</v>
      </c>
      <c r="R57" s="60" t="b">
        <f ca="1">IFERROR(__xludf.DUMMYFUNCTION("""COMPUTED_VALUE"""),FALSE)</f>
        <v>0</v>
      </c>
      <c r="S57" s="60"/>
      <c r="T57" s="60"/>
      <c r="U57" s="60"/>
      <c r="V57" s="60"/>
      <c r="W57" s="60"/>
      <c r="X57" s="60"/>
      <c r="Y57" s="60"/>
      <c r="Z57" s="60"/>
      <c r="AA57" s="60" t="b">
        <f ca="1">IFERROR(__xludf.DUMMYFUNCTION("""COMPUTED_VALUE"""),FALSE)</f>
        <v>0</v>
      </c>
      <c r="AB57" s="60" t="b">
        <f ca="1">IFERROR(__xludf.DUMMYFUNCTION("""COMPUTED_VALUE"""),FALSE)</f>
        <v>0</v>
      </c>
      <c r="AC57" s="60" t="b">
        <f ca="1">IFERROR(__xludf.DUMMYFUNCTION("""COMPUTED_VALUE"""),FALSE)</f>
        <v>0</v>
      </c>
      <c r="AD57" s="60" t="b">
        <f ca="1">IFERROR(__xludf.DUMMYFUNCTION("""COMPUTED_VALUE"""),FALSE)</f>
        <v>0</v>
      </c>
      <c r="AE57" s="60" t="b">
        <f ca="1">IFERROR(__xludf.DUMMYFUNCTION("""COMPUTED_VALUE"""),FALSE)</f>
        <v>0</v>
      </c>
      <c r="AF57" s="60" t="b">
        <f ca="1">IFERROR(__xludf.DUMMYFUNCTION("""COMPUTED_VALUE"""),FALSE)</f>
        <v>0</v>
      </c>
      <c r="AG57" s="60" t="b">
        <f ca="1">IFERROR(__xludf.DUMMYFUNCTION("""COMPUTED_VALUE"""),FALSE)</f>
        <v>0</v>
      </c>
      <c r="AH57" s="60" t="b">
        <f ca="1">IFERROR(__xludf.DUMMYFUNCTION("""COMPUTED_VALUE"""),FALSE)</f>
        <v>0</v>
      </c>
    </row>
    <row r="58" spans="1:34" ht="13.2">
      <c r="A58" s="60"/>
      <c r="B58" s="60"/>
      <c r="C58" s="60"/>
      <c r="D58" s="60"/>
      <c r="E58" s="60"/>
      <c r="F58" s="60"/>
      <c r="G58" s="60"/>
      <c r="H58" s="60"/>
      <c r="I58" s="60"/>
      <c r="J58" s="60"/>
      <c r="K58" s="60"/>
      <c r="L58" s="60"/>
      <c r="M58" s="60" t="b">
        <f ca="1">IFERROR(__xludf.DUMMYFUNCTION("""COMPUTED_VALUE"""),FALSE)</f>
        <v>0</v>
      </c>
      <c r="N58" s="60" t="b">
        <f ca="1">IFERROR(__xludf.DUMMYFUNCTION("""COMPUTED_VALUE"""),FALSE)</f>
        <v>0</v>
      </c>
      <c r="O58" s="60" t="b">
        <f ca="1">IFERROR(__xludf.DUMMYFUNCTION("""COMPUTED_VALUE"""),FALSE)</f>
        <v>0</v>
      </c>
      <c r="P58" s="60" t="b">
        <f ca="1">IFERROR(__xludf.DUMMYFUNCTION("""COMPUTED_VALUE"""),FALSE)</f>
        <v>0</v>
      </c>
      <c r="Q58" s="60" t="b">
        <f ca="1">IFERROR(__xludf.DUMMYFUNCTION("""COMPUTED_VALUE"""),FALSE)</f>
        <v>0</v>
      </c>
      <c r="R58" s="60" t="b">
        <f ca="1">IFERROR(__xludf.DUMMYFUNCTION("""COMPUTED_VALUE"""),FALSE)</f>
        <v>0</v>
      </c>
      <c r="S58" s="60"/>
      <c r="T58" s="60"/>
      <c r="U58" s="60"/>
      <c r="V58" s="60"/>
      <c r="W58" s="60"/>
      <c r="X58" s="60"/>
      <c r="Y58" s="60"/>
      <c r="Z58" s="60"/>
      <c r="AA58" s="60" t="b">
        <f ca="1">IFERROR(__xludf.DUMMYFUNCTION("""COMPUTED_VALUE"""),FALSE)</f>
        <v>0</v>
      </c>
      <c r="AB58" s="60" t="b">
        <f ca="1">IFERROR(__xludf.DUMMYFUNCTION("""COMPUTED_VALUE"""),FALSE)</f>
        <v>0</v>
      </c>
      <c r="AC58" s="60" t="b">
        <f ca="1">IFERROR(__xludf.DUMMYFUNCTION("""COMPUTED_VALUE"""),FALSE)</f>
        <v>0</v>
      </c>
      <c r="AD58" s="60" t="b">
        <f ca="1">IFERROR(__xludf.DUMMYFUNCTION("""COMPUTED_VALUE"""),FALSE)</f>
        <v>0</v>
      </c>
      <c r="AE58" s="60" t="b">
        <f ca="1">IFERROR(__xludf.DUMMYFUNCTION("""COMPUTED_VALUE"""),FALSE)</f>
        <v>0</v>
      </c>
      <c r="AF58" s="60" t="b">
        <f ca="1">IFERROR(__xludf.DUMMYFUNCTION("""COMPUTED_VALUE"""),FALSE)</f>
        <v>0</v>
      </c>
      <c r="AG58" s="60" t="b">
        <f ca="1">IFERROR(__xludf.DUMMYFUNCTION("""COMPUTED_VALUE"""),FALSE)</f>
        <v>0</v>
      </c>
      <c r="AH58" s="60" t="b">
        <f ca="1">IFERROR(__xludf.DUMMYFUNCTION("""COMPUTED_VALUE"""),FALSE)</f>
        <v>0</v>
      </c>
    </row>
    <row r="59" spans="1:34" ht="13.2">
      <c r="A59" s="60"/>
      <c r="B59" s="60"/>
      <c r="C59" s="60"/>
      <c r="D59" s="60"/>
      <c r="E59" s="60"/>
      <c r="F59" s="60"/>
      <c r="G59" s="60"/>
      <c r="H59" s="60"/>
      <c r="I59" s="60"/>
      <c r="J59" s="60"/>
      <c r="K59" s="60"/>
      <c r="L59" s="60"/>
      <c r="M59" s="60" t="b">
        <f ca="1">IFERROR(__xludf.DUMMYFUNCTION("""COMPUTED_VALUE"""),FALSE)</f>
        <v>0</v>
      </c>
      <c r="N59" s="60" t="b">
        <f ca="1">IFERROR(__xludf.DUMMYFUNCTION("""COMPUTED_VALUE"""),FALSE)</f>
        <v>0</v>
      </c>
      <c r="O59" s="60" t="b">
        <f ca="1">IFERROR(__xludf.DUMMYFUNCTION("""COMPUTED_VALUE"""),FALSE)</f>
        <v>0</v>
      </c>
      <c r="P59" s="60" t="b">
        <f ca="1">IFERROR(__xludf.DUMMYFUNCTION("""COMPUTED_VALUE"""),FALSE)</f>
        <v>0</v>
      </c>
      <c r="Q59" s="60" t="b">
        <f ca="1">IFERROR(__xludf.DUMMYFUNCTION("""COMPUTED_VALUE"""),FALSE)</f>
        <v>0</v>
      </c>
      <c r="R59" s="60" t="b">
        <f ca="1">IFERROR(__xludf.DUMMYFUNCTION("""COMPUTED_VALUE"""),FALSE)</f>
        <v>0</v>
      </c>
      <c r="S59" s="60"/>
      <c r="T59" s="60"/>
      <c r="U59" s="60"/>
      <c r="V59" s="60"/>
      <c r="W59" s="60"/>
      <c r="X59" s="60"/>
      <c r="Y59" s="60"/>
      <c r="Z59" s="60"/>
      <c r="AA59" s="60" t="b">
        <f ca="1">IFERROR(__xludf.DUMMYFUNCTION("""COMPUTED_VALUE"""),FALSE)</f>
        <v>0</v>
      </c>
      <c r="AB59" s="60" t="b">
        <f ca="1">IFERROR(__xludf.DUMMYFUNCTION("""COMPUTED_VALUE"""),FALSE)</f>
        <v>0</v>
      </c>
      <c r="AC59" s="60" t="b">
        <f ca="1">IFERROR(__xludf.DUMMYFUNCTION("""COMPUTED_VALUE"""),FALSE)</f>
        <v>0</v>
      </c>
      <c r="AD59" s="60" t="b">
        <f ca="1">IFERROR(__xludf.DUMMYFUNCTION("""COMPUTED_VALUE"""),FALSE)</f>
        <v>0</v>
      </c>
      <c r="AE59" s="60" t="b">
        <f ca="1">IFERROR(__xludf.DUMMYFUNCTION("""COMPUTED_VALUE"""),FALSE)</f>
        <v>0</v>
      </c>
      <c r="AF59" s="60" t="b">
        <f ca="1">IFERROR(__xludf.DUMMYFUNCTION("""COMPUTED_VALUE"""),FALSE)</f>
        <v>0</v>
      </c>
      <c r="AG59" s="60" t="b">
        <f ca="1">IFERROR(__xludf.DUMMYFUNCTION("""COMPUTED_VALUE"""),FALSE)</f>
        <v>0</v>
      </c>
      <c r="AH59" s="60" t="b">
        <f ca="1">IFERROR(__xludf.DUMMYFUNCTION("""COMPUTED_VALUE"""),FALSE)</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D966"/>
    <outlinePr summaryBelow="0" summaryRight="0"/>
  </sheetPr>
  <dimension ref="A1:Y41"/>
  <sheetViews>
    <sheetView workbookViewId="0">
      <pane ySplit="1" topLeftCell="A2" activePane="bottomLeft" state="frozen"/>
      <selection pane="bottomLeft" activeCell="C2" sqref="C2"/>
    </sheetView>
  </sheetViews>
  <sheetFormatPr baseColWidth="10" defaultColWidth="12.6640625" defaultRowHeight="15.75" customHeight="1"/>
  <cols>
    <col min="1" max="1" width="21.21875" customWidth="1"/>
    <col min="2" max="2" width="17.88671875" customWidth="1"/>
    <col min="3" max="8" width="12.44140625" customWidth="1"/>
    <col min="9" max="9" width="31.77734375" customWidth="1"/>
  </cols>
  <sheetData>
    <row r="1" spans="1:25" ht="52.8">
      <c r="A1" s="70" t="s">
        <v>106</v>
      </c>
      <c r="B1" s="70" t="s">
        <v>107</v>
      </c>
      <c r="C1" s="70" t="s">
        <v>43</v>
      </c>
      <c r="D1" s="70" t="s">
        <v>44</v>
      </c>
      <c r="E1" s="70" t="s">
        <v>45</v>
      </c>
      <c r="F1" s="70" t="s">
        <v>46</v>
      </c>
      <c r="G1" s="70" t="s">
        <v>47</v>
      </c>
      <c r="H1" s="70" t="s">
        <v>48</v>
      </c>
      <c r="I1" s="70" t="s">
        <v>108</v>
      </c>
      <c r="J1" s="71"/>
      <c r="K1" s="71"/>
      <c r="L1" s="71"/>
      <c r="M1" s="71"/>
      <c r="N1" s="71"/>
      <c r="O1" s="71"/>
      <c r="P1" s="71"/>
      <c r="Q1" s="71"/>
      <c r="R1" s="71"/>
      <c r="S1" s="71"/>
      <c r="T1" s="71"/>
      <c r="U1" s="71"/>
      <c r="V1" s="71"/>
      <c r="W1" s="71"/>
      <c r="X1" s="71"/>
      <c r="Y1" s="71"/>
    </row>
    <row r="2" spans="1:25" ht="15.75" customHeight="1">
      <c r="A2" s="60" t="s">
        <v>109</v>
      </c>
      <c r="B2" s="60"/>
      <c r="C2" s="72">
        <v>1</v>
      </c>
      <c r="D2" s="72">
        <v>2</v>
      </c>
      <c r="E2" s="72">
        <v>5</v>
      </c>
      <c r="F2" s="72">
        <v>3</v>
      </c>
      <c r="G2" s="72">
        <v>5</v>
      </c>
      <c r="H2" s="72">
        <v>1</v>
      </c>
    </row>
    <row r="3" spans="1:25" ht="15.75" customHeight="1">
      <c r="A3" s="60" t="s">
        <v>110</v>
      </c>
      <c r="B3" s="60"/>
      <c r="C3" s="72">
        <v>2</v>
      </c>
      <c r="D3" s="72">
        <v>4</v>
      </c>
      <c r="E3" s="72">
        <v>1</v>
      </c>
      <c r="F3" s="72">
        <v>1</v>
      </c>
      <c r="G3" s="72">
        <v>5</v>
      </c>
      <c r="H3" s="72">
        <v>2</v>
      </c>
    </row>
    <row r="4" spans="1:25" ht="15.75" customHeight="1">
      <c r="A4" s="60" t="s">
        <v>111</v>
      </c>
      <c r="B4" s="60"/>
      <c r="C4" s="72">
        <v>1</v>
      </c>
      <c r="D4" s="72">
        <v>3</v>
      </c>
      <c r="E4" s="72">
        <v>4</v>
      </c>
      <c r="F4" s="72">
        <v>4</v>
      </c>
      <c r="G4" s="72">
        <v>5</v>
      </c>
      <c r="H4" s="72">
        <v>4</v>
      </c>
    </row>
    <row r="5" spans="1:25" ht="15.75" customHeight="1">
      <c r="A5" s="60" t="s">
        <v>112</v>
      </c>
      <c r="B5" s="60"/>
      <c r="C5" s="72">
        <v>3</v>
      </c>
      <c r="D5" s="72">
        <v>4</v>
      </c>
      <c r="E5" s="72">
        <v>3</v>
      </c>
      <c r="F5" s="72">
        <v>3</v>
      </c>
      <c r="G5" s="72">
        <v>4</v>
      </c>
      <c r="H5" s="72">
        <v>2</v>
      </c>
    </row>
    <row r="6" spans="1:25" ht="15.75" customHeight="1">
      <c r="A6" s="60" t="s">
        <v>113</v>
      </c>
      <c r="B6" s="60"/>
      <c r="C6" s="72">
        <v>5</v>
      </c>
      <c r="D6" s="72">
        <v>1</v>
      </c>
      <c r="E6" s="72">
        <v>2</v>
      </c>
      <c r="F6" s="72">
        <v>4</v>
      </c>
      <c r="G6" s="72">
        <v>1</v>
      </c>
      <c r="H6" s="72">
        <v>5</v>
      </c>
    </row>
    <row r="7" spans="1:25" ht="15.75" customHeight="1">
      <c r="A7" s="60" t="s">
        <v>114</v>
      </c>
      <c r="B7" s="60"/>
      <c r="C7" s="72">
        <v>3</v>
      </c>
      <c r="D7" s="72">
        <v>1</v>
      </c>
      <c r="E7" s="72">
        <v>1</v>
      </c>
      <c r="F7" s="72">
        <v>2</v>
      </c>
      <c r="G7" s="72">
        <v>3</v>
      </c>
      <c r="H7" s="72">
        <v>2</v>
      </c>
    </row>
    <row r="8" spans="1:25" ht="15.75" customHeight="1">
      <c r="A8" s="60" t="s">
        <v>115</v>
      </c>
      <c r="B8" s="60"/>
      <c r="C8" s="72">
        <v>3</v>
      </c>
      <c r="D8" s="72">
        <v>2</v>
      </c>
      <c r="E8" s="72">
        <v>2</v>
      </c>
      <c r="F8" s="72">
        <v>3</v>
      </c>
      <c r="G8" s="72">
        <v>4</v>
      </c>
      <c r="H8" s="72">
        <v>4</v>
      </c>
    </row>
    <row r="9" spans="1:25" ht="15.75" customHeight="1">
      <c r="A9" s="60" t="s">
        <v>116</v>
      </c>
      <c r="B9" s="60"/>
      <c r="C9" s="72">
        <v>3</v>
      </c>
      <c r="D9" s="72">
        <v>3</v>
      </c>
      <c r="E9" s="72">
        <v>3</v>
      </c>
      <c r="F9" s="72">
        <v>1</v>
      </c>
      <c r="G9" s="72">
        <v>5</v>
      </c>
      <c r="H9" s="72">
        <v>5</v>
      </c>
    </row>
    <row r="10" spans="1:25" ht="15.75" customHeight="1">
      <c r="A10" s="60" t="s">
        <v>117</v>
      </c>
      <c r="B10" s="60"/>
      <c r="C10" s="72">
        <v>3</v>
      </c>
      <c r="D10" s="72">
        <v>3</v>
      </c>
      <c r="E10" s="72">
        <v>3</v>
      </c>
      <c r="F10" s="72">
        <v>4</v>
      </c>
      <c r="G10" s="72">
        <v>3</v>
      </c>
      <c r="H10" s="72">
        <v>4</v>
      </c>
    </row>
    <row r="11" spans="1:25" ht="15.75" customHeight="1">
      <c r="A11" s="60" t="s">
        <v>25</v>
      </c>
      <c r="B11" s="60"/>
      <c r="C11" s="72">
        <v>1</v>
      </c>
      <c r="D11" s="72">
        <v>1</v>
      </c>
      <c r="E11" s="72">
        <v>1</v>
      </c>
      <c r="F11" s="72">
        <v>1</v>
      </c>
      <c r="G11" s="72">
        <v>5</v>
      </c>
      <c r="H11" s="72">
        <v>1</v>
      </c>
    </row>
    <row r="12" spans="1:25" ht="15.75" customHeight="1">
      <c r="A12" s="60" t="s">
        <v>118</v>
      </c>
      <c r="B12" s="60"/>
      <c r="C12" s="72">
        <v>4</v>
      </c>
      <c r="D12" s="72">
        <v>3</v>
      </c>
      <c r="E12" s="72">
        <v>3</v>
      </c>
      <c r="F12" s="72">
        <v>2</v>
      </c>
      <c r="G12" s="72">
        <v>1</v>
      </c>
      <c r="H12" s="72">
        <v>3</v>
      </c>
    </row>
    <row r="13" spans="1:25" ht="15.75" customHeight="1">
      <c r="A13" s="60" t="s">
        <v>101</v>
      </c>
      <c r="B13" s="60"/>
      <c r="C13" s="72">
        <v>2</v>
      </c>
      <c r="D13" s="72">
        <v>1</v>
      </c>
      <c r="E13" s="72">
        <v>1</v>
      </c>
      <c r="F13" s="72">
        <v>2</v>
      </c>
      <c r="G13" s="72">
        <v>2</v>
      </c>
      <c r="H13" s="72">
        <v>2</v>
      </c>
    </row>
    <row r="14" spans="1:25" ht="15.75" customHeight="1">
      <c r="A14" s="60" t="s">
        <v>119</v>
      </c>
      <c r="B14" s="60"/>
      <c r="C14" s="72">
        <v>1</v>
      </c>
      <c r="D14" s="72">
        <v>2</v>
      </c>
      <c r="E14" s="72">
        <v>2</v>
      </c>
      <c r="F14" s="72">
        <v>3</v>
      </c>
      <c r="G14" s="72">
        <v>4</v>
      </c>
      <c r="H14" s="72">
        <v>1</v>
      </c>
    </row>
    <row r="15" spans="1:25" ht="15.75" customHeight="1">
      <c r="A15" s="60" t="s">
        <v>120</v>
      </c>
      <c r="B15" s="60"/>
      <c r="C15" s="72">
        <v>4</v>
      </c>
      <c r="D15" s="72">
        <v>3</v>
      </c>
      <c r="E15" s="72">
        <v>3</v>
      </c>
      <c r="F15" s="72">
        <v>2</v>
      </c>
      <c r="G15" s="72">
        <v>2</v>
      </c>
      <c r="H15" s="72">
        <v>4</v>
      </c>
    </row>
    <row r="16" spans="1:25" ht="15.75" customHeight="1">
      <c r="A16" s="60" t="s">
        <v>121</v>
      </c>
      <c r="B16" s="60"/>
      <c r="C16" s="72">
        <v>1</v>
      </c>
      <c r="D16" s="72">
        <v>1</v>
      </c>
      <c r="E16" s="72">
        <v>1</v>
      </c>
      <c r="F16" s="72">
        <v>3</v>
      </c>
      <c r="G16" s="72">
        <v>3</v>
      </c>
      <c r="H16" s="72">
        <v>1</v>
      </c>
    </row>
    <row r="17" spans="1:8" ht="15.75" customHeight="1">
      <c r="A17" s="60" t="s">
        <v>122</v>
      </c>
      <c r="B17" s="60"/>
      <c r="C17" s="72">
        <v>5</v>
      </c>
      <c r="D17" s="72">
        <v>3</v>
      </c>
      <c r="E17" s="72">
        <v>2</v>
      </c>
      <c r="F17" s="72">
        <v>2</v>
      </c>
      <c r="G17" s="72">
        <v>1</v>
      </c>
      <c r="H17" s="72">
        <v>4</v>
      </c>
    </row>
    <row r="18" spans="1:8" ht="15.75" customHeight="1">
      <c r="A18" s="60" t="s">
        <v>123</v>
      </c>
      <c r="B18" s="60"/>
      <c r="C18" s="72">
        <v>5</v>
      </c>
      <c r="D18" s="72">
        <v>3</v>
      </c>
      <c r="E18" s="72">
        <v>2</v>
      </c>
      <c r="F18" s="72">
        <v>2</v>
      </c>
      <c r="G18" s="72">
        <v>1</v>
      </c>
      <c r="H18" s="72">
        <v>1</v>
      </c>
    </row>
    <row r="19" spans="1:8" ht="15.75" customHeight="1">
      <c r="A19" s="60" t="s">
        <v>124</v>
      </c>
      <c r="B19" s="60"/>
      <c r="C19" s="72">
        <v>5</v>
      </c>
      <c r="D19" s="72">
        <v>3</v>
      </c>
      <c r="E19" s="72">
        <v>2</v>
      </c>
      <c r="F19" s="72">
        <v>2</v>
      </c>
      <c r="G19" s="72">
        <v>4</v>
      </c>
      <c r="H19" s="72">
        <v>5</v>
      </c>
    </row>
    <row r="20" spans="1:8" ht="15.75" customHeight="1">
      <c r="A20" s="60" t="s">
        <v>125</v>
      </c>
      <c r="B20" s="60"/>
      <c r="C20" s="72">
        <v>5</v>
      </c>
      <c r="D20" s="72">
        <v>3</v>
      </c>
      <c r="E20" s="72">
        <v>2</v>
      </c>
      <c r="F20" s="72">
        <v>2</v>
      </c>
      <c r="G20" s="72">
        <v>2</v>
      </c>
      <c r="H20" s="72">
        <v>1</v>
      </c>
    </row>
    <row r="21" spans="1:8" ht="15.75" customHeight="1">
      <c r="A21" s="60" t="s">
        <v>126</v>
      </c>
      <c r="B21" s="60"/>
      <c r="C21" s="72">
        <v>5</v>
      </c>
      <c r="D21" s="72">
        <v>3</v>
      </c>
      <c r="E21" s="72">
        <v>2</v>
      </c>
      <c r="F21" s="72">
        <v>2</v>
      </c>
      <c r="G21" s="72">
        <v>2</v>
      </c>
      <c r="H21" s="72">
        <v>5</v>
      </c>
    </row>
    <row r="22" spans="1:8" ht="15.75" customHeight="1">
      <c r="A22" s="60" t="s">
        <v>127</v>
      </c>
      <c r="B22" s="60"/>
    </row>
    <row r="23" spans="1:8" ht="13.2">
      <c r="A23" s="60"/>
      <c r="B23" s="60"/>
    </row>
    <row r="24" spans="1:8" ht="13.2">
      <c r="B24" s="60"/>
    </row>
    <row r="25" spans="1:8" ht="13.2">
      <c r="B25" s="60"/>
    </row>
    <row r="26" spans="1:8" ht="13.2">
      <c r="B26" s="60"/>
    </row>
    <row r="27" spans="1:8" ht="13.2">
      <c r="B27" s="60"/>
    </row>
    <row r="28" spans="1:8" ht="13.2">
      <c r="B28" s="60"/>
    </row>
    <row r="29" spans="1:8" ht="13.2">
      <c r="B29" s="60"/>
    </row>
    <row r="30" spans="1:8" ht="13.2">
      <c r="B30" s="60"/>
    </row>
    <row r="31" spans="1:8" ht="13.2">
      <c r="B31" s="60"/>
    </row>
    <row r="32" spans="1:8" ht="13.2">
      <c r="B32" s="60"/>
    </row>
    <row r="33" spans="2:2" ht="13.2">
      <c r="B33" s="60"/>
    </row>
    <row r="34" spans="2:2" ht="13.2">
      <c r="B34" s="60"/>
    </row>
    <row r="35" spans="2:2" ht="13.2">
      <c r="B35" s="60"/>
    </row>
    <row r="36" spans="2:2" ht="13.2">
      <c r="B36" s="60"/>
    </row>
    <row r="37" spans="2:2" ht="13.2">
      <c r="B37" s="60"/>
    </row>
    <row r="38" spans="2:2" ht="13.2">
      <c r="B38" s="60"/>
    </row>
    <row r="39" spans="2:2" ht="13.2">
      <c r="B39" s="60"/>
    </row>
    <row r="40" spans="2:2" ht="13.2">
      <c r="B40" s="60"/>
    </row>
    <row r="41" spans="2:2" ht="13.2">
      <c r="B41" s="60"/>
    </row>
  </sheetData>
  <conditionalFormatting sqref="C2:H41">
    <cfRule type="colorScale" priority="1">
      <colorScale>
        <cfvo type="min"/>
        <cfvo type="max"/>
        <color rgb="FFD9EAD3"/>
        <color rgb="FF57BB8A"/>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vt:lpstr>
      <vt:lpstr>SCÉNARIO 90</vt:lpstr>
      <vt:lpstr>DATA</vt:lpstr>
      <vt:lpstr>PUBLICATION</vt:lpstr>
      <vt:lpstr>ACTIVITÉS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CePa</dc:creator>
  <cp:lastModifiedBy>Céline Polain</cp:lastModifiedBy>
  <cp:lastPrinted>2023-03-14T10:01:57Z</cp:lastPrinted>
  <dcterms:created xsi:type="dcterms:W3CDTF">2022-12-21T13:19:38Z</dcterms:created>
  <dcterms:modified xsi:type="dcterms:W3CDTF">2023-03-21T11:04:15Z</dcterms:modified>
</cp:coreProperties>
</file>